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eec26\OneDrive - Southern Connecticut State University\CT Higher Ed\SASR\Spring 2018-19\"/>
    </mc:Choice>
  </mc:AlternateContent>
  <bookViews>
    <workbookView xWindow="0" yWindow="0" windowWidth="28800" windowHeight="12330"/>
  </bookViews>
  <sheets>
    <sheet name="Spring 2019" sheetId="3" r:id="rId1"/>
    <sheet name="Sheet1" sheetId="4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O11" i="3" l="1"/>
  <c r="AN11" i="3"/>
  <c r="AU21" i="3" l="1"/>
  <c r="AT13" i="3"/>
  <c r="AS13" i="3"/>
  <c r="Q38" i="3" l="1"/>
  <c r="P38" i="3"/>
  <c r="AU36" i="3"/>
  <c r="Q34" i="3"/>
  <c r="Q37" i="3" s="1"/>
  <c r="P34" i="3"/>
  <c r="P37" i="3" s="1"/>
  <c r="AT33" i="3"/>
  <c r="AT37" i="3" s="1"/>
  <c r="AS33" i="3"/>
  <c r="AS37" i="3" s="1"/>
  <c r="AU32" i="3"/>
  <c r="AP32" i="3"/>
  <c r="AO32" i="3"/>
  <c r="AU31" i="3"/>
  <c r="AI31" i="3"/>
  <c r="AG31" i="3"/>
  <c r="AF31" i="3"/>
  <c r="AH30" i="3"/>
  <c r="AH29" i="3"/>
  <c r="W29" i="3"/>
  <c r="V29" i="3"/>
  <c r="X28" i="3"/>
  <c r="Y34" i="3" s="1"/>
  <c r="X27" i="3"/>
  <c r="AU20" i="3"/>
  <c r="AB20" i="3"/>
  <c r="AA20" i="3"/>
  <c r="Z20" i="3"/>
  <c r="Y20" i="3"/>
  <c r="X20" i="3"/>
  <c r="W20" i="3"/>
  <c r="V20" i="3"/>
  <c r="AU19" i="3"/>
  <c r="AP19" i="3"/>
  <c r="AO19" i="3"/>
  <c r="AO20" i="3" s="1"/>
  <c r="AN19" i="3"/>
  <c r="AN20" i="3" s="1"/>
  <c r="AC19" i="3"/>
  <c r="AU18" i="3"/>
  <c r="AC18" i="3"/>
  <c r="AU17" i="3"/>
  <c r="AC17" i="3"/>
  <c r="AC16" i="3"/>
  <c r="AC15" i="3"/>
  <c r="AC14" i="3"/>
  <c r="AT14" i="3"/>
  <c r="AU13" i="3"/>
  <c r="AC13" i="3"/>
  <c r="AU12" i="3"/>
  <c r="AC12" i="3"/>
  <c r="AU11" i="3"/>
  <c r="AP11" i="3"/>
  <c r="AU10" i="3"/>
  <c r="AC10" i="3"/>
  <c r="AU9" i="3"/>
  <c r="AC9" i="3"/>
  <c r="AU8" i="3"/>
  <c r="AU7" i="3"/>
  <c r="AI7" i="3"/>
  <c r="AG7" i="3"/>
  <c r="AF7" i="3"/>
  <c r="AH7" i="3" s="1"/>
  <c r="AU6" i="3"/>
  <c r="AH6" i="3"/>
  <c r="AU5" i="3"/>
  <c r="AH5" i="3"/>
  <c r="AU4" i="3"/>
  <c r="AH31" i="3" l="1"/>
  <c r="AP20" i="3"/>
  <c r="AU14" i="3"/>
  <c r="AC20" i="3"/>
  <c r="AU33" i="3"/>
  <c r="AU37" i="3" s="1"/>
  <c r="AS14" i="3"/>
  <c r="AM26" i="3"/>
  <c r="X29" i="3"/>
  <c r="G25" i="4" l="1"/>
  <c r="O11" i="4"/>
  <c r="J10" i="4"/>
  <c r="G13" i="4"/>
  <c r="D13" i="4"/>
  <c r="A14" i="3"/>
  <c r="A12" i="4"/>
  <c r="K37" i="3" l="1"/>
  <c r="I37" i="3"/>
  <c r="D33" i="3"/>
  <c r="E33" i="3"/>
  <c r="D34" i="3"/>
  <c r="E34" i="3"/>
  <c r="E30" i="3"/>
  <c r="D30" i="3"/>
  <c r="E29" i="3"/>
  <c r="D29" i="3"/>
  <c r="K24" i="3"/>
  <c r="J24" i="3"/>
  <c r="I24" i="3"/>
  <c r="E24" i="3"/>
  <c r="F24" i="3" s="1"/>
  <c r="D24" i="3"/>
  <c r="K23" i="3"/>
  <c r="J23" i="3"/>
  <c r="I23" i="3"/>
  <c r="F23" i="3"/>
  <c r="K22" i="3"/>
  <c r="J22" i="3"/>
  <c r="I22" i="3"/>
  <c r="F22" i="3"/>
  <c r="E20" i="3"/>
  <c r="D20" i="3"/>
  <c r="F19" i="3"/>
  <c r="K18" i="3"/>
  <c r="J18" i="3"/>
  <c r="I18" i="3"/>
  <c r="F18" i="3"/>
  <c r="E13" i="3"/>
  <c r="F13" i="3" s="1"/>
  <c r="D13" i="3"/>
  <c r="F12" i="3"/>
  <c r="K11" i="3"/>
  <c r="J11" i="3"/>
  <c r="I11" i="3"/>
  <c r="F11" i="3"/>
  <c r="E9" i="3"/>
  <c r="F9" i="3" s="1"/>
  <c r="D9" i="3"/>
  <c r="F8" i="3"/>
  <c r="F7" i="3"/>
  <c r="F29" i="3" l="1"/>
  <c r="E14" i="3"/>
  <c r="F33" i="3"/>
  <c r="D31" i="3"/>
  <c r="F30" i="3"/>
  <c r="F34" i="3"/>
  <c r="I25" i="3"/>
  <c r="J12" i="3"/>
  <c r="J25" i="3"/>
  <c r="K19" i="3"/>
  <c r="K25" i="3"/>
  <c r="J19" i="3"/>
  <c r="K12" i="3"/>
  <c r="E35" i="3"/>
  <c r="E25" i="3"/>
  <c r="F25" i="3" s="1"/>
  <c r="F35" i="3"/>
  <c r="D25" i="3"/>
  <c r="D35" i="3"/>
  <c r="F20" i="3"/>
  <c r="F31" i="3" s="1"/>
  <c r="E31" i="3"/>
  <c r="F14" i="3"/>
  <c r="D14" i="3"/>
  <c r="E36" i="3" l="1"/>
  <c r="D36" i="3"/>
  <c r="J26" i="3"/>
  <c r="K26" i="3"/>
  <c r="F36" i="3"/>
</calcChain>
</file>

<file path=xl/comments1.xml><?xml version="1.0" encoding="utf-8"?>
<comments xmlns="http://schemas.openxmlformats.org/spreadsheetml/2006/main">
  <authors>
    <author>Lee, Chul</author>
  </authors>
  <commentList>
    <comment ref="I6" authorId="0" shapeId="0">
      <text>
        <r>
          <rPr>
            <b/>
            <sz val="9"/>
            <color indexed="81"/>
            <rFont val="Tahoma"/>
            <charset val="1"/>
          </rPr>
          <t>Lee, Chul:</t>
        </r>
        <r>
          <rPr>
            <sz val="9"/>
            <color indexed="81"/>
            <rFont val="Tahoma"/>
            <charset val="1"/>
          </rPr>
          <t xml:space="preserve">
I included 'incompleted applicants' in counting Application after having discussion with Admission Office. Admission office now changes their position how to handle 'incompleted applicants.' I have meeting in March to resolve the issue. Chul</t>
        </r>
      </text>
    </comment>
    <comment ref="B7" authorId="0" shapeId="0">
      <text>
        <r>
          <rPr>
            <b/>
            <sz val="9"/>
            <color indexed="81"/>
            <rFont val="Tahoma"/>
            <charset val="1"/>
          </rPr>
          <t>Lee, Chul:</t>
        </r>
        <r>
          <rPr>
            <sz val="9"/>
            <color indexed="81"/>
            <rFont val="Tahoma"/>
            <charset val="1"/>
          </rPr>
          <t xml:space="preserve">
applied 'RESD_CODE'</t>
        </r>
      </text>
    </comment>
    <comment ref="K8" authorId="0" shapeId="0">
      <text>
        <r>
          <rPr>
            <b/>
            <sz val="9"/>
            <color indexed="81"/>
            <rFont val="Tahoma"/>
            <family val="2"/>
          </rPr>
          <t>Lee, Chul:</t>
        </r>
        <r>
          <rPr>
            <sz val="9"/>
            <color indexed="81"/>
            <rFont val="Tahoma"/>
            <family val="2"/>
          </rPr>
          <t xml:space="preserve">
IPEDS Cohort</t>
        </r>
      </text>
    </comment>
    <comment ref="H10" authorId="0" shapeId="0">
      <text>
        <r>
          <rPr>
            <b/>
            <sz val="9"/>
            <color indexed="81"/>
            <rFont val="Tahoma"/>
            <family val="2"/>
          </rPr>
          <t>Lee, Chul:</t>
        </r>
        <r>
          <rPr>
            <sz val="9"/>
            <color indexed="81"/>
            <rFont val="Tahoma"/>
            <family val="2"/>
          </rPr>
          <t xml:space="preserve">
RESD in the ADM module
</t>
        </r>
      </text>
    </comment>
    <comment ref="K15" authorId="0" shapeId="0">
      <text>
        <r>
          <rPr>
            <b/>
            <sz val="9"/>
            <color indexed="81"/>
            <rFont val="Tahoma"/>
            <family val="2"/>
          </rPr>
          <t>Lee, Chul:</t>
        </r>
        <r>
          <rPr>
            <sz val="9"/>
            <color indexed="81"/>
            <rFont val="Tahoma"/>
            <family val="2"/>
          </rPr>
          <t xml:space="preserve">
from ADM module</t>
        </r>
      </text>
    </comment>
    <comment ref="AP16" authorId="0" shapeId="0">
      <text>
        <r>
          <rPr>
            <b/>
            <sz val="9"/>
            <color indexed="81"/>
            <rFont val="Tahoma"/>
            <charset val="1"/>
          </rPr>
          <t>Lee, Chul:
1FTE = 12 credit teaching</t>
        </r>
      </text>
    </comment>
    <comment ref="H17" authorId="0" shapeId="0">
      <text>
        <r>
          <rPr>
            <b/>
            <sz val="9"/>
            <color indexed="81"/>
            <rFont val="Tahoma"/>
            <family val="2"/>
          </rPr>
          <t>Lee, Chul:</t>
        </r>
        <r>
          <rPr>
            <sz val="9"/>
            <color indexed="81"/>
            <rFont val="Tahoma"/>
            <family val="2"/>
          </rPr>
          <t xml:space="preserve">
RESD in the ADM module</t>
        </r>
      </text>
    </comment>
    <comment ref="AD25" authorId="0" shapeId="0">
      <text>
        <r>
          <rPr>
            <b/>
            <sz val="9"/>
            <color indexed="81"/>
            <rFont val="Tahoma"/>
            <family val="2"/>
          </rPr>
          <t>Lee, Chul:</t>
        </r>
        <r>
          <rPr>
            <sz val="9"/>
            <color indexed="81"/>
            <rFont val="Tahoma"/>
            <family val="2"/>
          </rPr>
          <t xml:space="preserve">
Jan 7 as Winter Census</t>
        </r>
      </text>
    </comment>
    <comment ref="U31" authorId="0" shapeId="0">
      <text>
        <r>
          <rPr>
            <b/>
            <sz val="9"/>
            <color indexed="81"/>
            <rFont val="Tahoma"/>
            <family val="2"/>
          </rPr>
          <t>Lee, Chul:</t>
        </r>
        <r>
          <rPr>
            <sz val="9"/>
            <color indexed="81"/>
            <rFont val="Tahoma"/>
            <family val="2"/>
          </rPr>
          <t xml:space="preserve">
contact:
Diana L. Dahlman</t>
        </r>
      </text>
    </comment>
    <comment ref="AS31" authorId="0" shapeId="0">
      <text>
        <r>
          <rPr>
            <b/>
            <sz val="9"/>
            <color indexed="81"/>
            <rFont val="Tahoma"/>
            <charset val="1"/>
          </rPr>
          <t>Lee, Chul:</t>
        </r>
        <r>
          <rPr>
            <sz val="9"/>
            <color indexed="81"/>
            <rFont val="Tahoma"/>
            <charset val="1"/>
          </rPr>
          <t xml:space="preserve">
added extra 1552.74 hrs</t>
        </r>
      </text>
    </comment>
    <comment ref="AT31" authorId="0" shapeId="0">
      <text>
        <r>
          <rPr>
            <b/>
            <sz val="9"/>
            <color indexed="81"/>
            <rFont val="Tahoma"/>
            <charset val="1"/>
          </rPr>
          <t>Lee, Chul:</t>
        </r>
        <r>
          <rPr>
            <sz val="9"/>
            <color indexed="81"/>
            <rFont val="Tahoma"/>
            <charset val="1"/>
          </rPr>
          <t xml:space="preserve">
added extra 115.26 hrs</t>
        </r>
      </text>
    </comment>
    <comment ref="H34" authorId="0" shapeId="0">
      <text>
        <r>
          <rPr>
            <b/>
            <sz val="9"/>
            <color indexed="81"/>
            <rFont val="Tahoma"/>
            <family val="2"/>
          </rPr>
          <t>Lee, Chul:</t>
        </r>
        <r>
          <rPr>
            <sz val="9"/>
            <color indexed="81"/>
            <rFont val="Tahoma"/>
            <family val="2"/>
          </rPr>
          <t xml:space="preserve">
SAT new version. The highest score in each subject. </t>
        </r>
      </text>
    </comment>
  </commentList>
</comments>
</file>

<file path=xl/sharedStrings.xml><?xml version="1.0" encoding="utf-8"?>
<sst xmlns="http://schemas.openxmlformats.org/spreadsheetml/2006/main" count="285" uniqueCount="196">
  <si>
    <t>Enrollment by Student Level and Residency</t>
  </si>
  <si>
    <t>NEW Applications for FULL-TIME Undergraduate Admission</t>
  </si>
  <si>
    <t>(Enter Winter Session counts on Page 5)</t>
  </si>
  <si>
    <t>Undergraduate Students</t>
  </si>
  <si>
    <t>Headcount</t>
  </si>
  <si>
    <t>Credit Hours</t>
  </si>
  <si>
    <t>FTE</t>
  </si>
  <si>
    <t>Number of</t>
  </si>
  <si>
    <t>Number offered</t>
  </si>
  <si>
    <t xml:space="preserve">Number </t>
  </si>
  <si>
    <t xml:space="preserve"> Full-time</t>
  </si>
  <si>
    <t>Applications</t>
  </si>
  <si>
    <t>Admission</t>
  </si>
  <si>
    <t>Enrolled</t>
  </si>
  <si>
    <t>In State</t>
  </si>
  <si>
    <t>A.  First Time Freshmen</t>
  </si>
  <si>
    <t>Out of State</t>
  </si>
  <si>
    <t>Men</t>
  </si>
  <si>
    <t>TOTAL</t>
  </si>
  <si>
    <t>Women</t>
  </si>
  <si>
    <t>Part-time</t>
  </si>
  <si>
    <t>CT Residents</t>
  </si>
  <si>
    <t>YIELD</t>
  </si>
  <si>
    <t>B.  New Transfers from OTHER Institutions</t>
  </si>
  <si>
    <t>Graduate Students</t>
  </si>
  <si>
    <t>Full-time</t>
  </si>
  <si>
    <t>Total NEW Applications for Full Time Admission</t>
  </si>
  <si>
    <t>TOTAL GRADUATE STUDENTS</t>
  </si>
  <si>
    <t>All Students</t>
  </si>
  <si>
    <t xml:space="preserve">First Time Freshmen SAT Scores and Class Rank </t>
  </si>
  <si>
    <t>ALL Freshmen</t>
  </si>
  <si>
    <t>Special Freshman Admits</t>
  </si>
  <si>
    <t>Score</t>
  </si>
  <si>
    <t># of Students</t>
  </si>
  <si>
    <t>TOTAL ALL STUDENTS</t>
  </si>
  <si>
    <t>Mean SAT Writing</t>
  </si>
  <si>
    <t>Mean SAT combined</t>
  </si>
  <si>
    <t>Average class rank</t>
  </si>
  <si>
    <t>Mean SAT Reading-Writing (2016- )</t>
  </si>
  <si>
    <t>Mean SAT math (2016- )</t>
  </si>
  <si>
    <t>Enrollment by Program</t>
  </si>
  <si>
    <t xml:space="preserve">Enrollment in Education (CIP CODE =13) </t>
  </si>
  <si>
    <t>Summer Session:  Complete on Fall Report</t>
  </si>
  <si>
    <t>Faculty Report</t>
  </si>
  <si>
    <t>Students With Disabilities</t>
  </si>
  <si>
    <t>CIP 2 digit</t>
  </si>
  <si>
    <t>Program</t>
  </si>
  <si>
    <t>Undergraduate</t>
  </si>
  <si>
    <t>Graduate</t>
  </si>
  <si>
    <t>AND Teacher Preparation / Certification Programs</t>
  </si>
  <si>
    <t>Section 1:  Status and Rank</t>
  </si>
  <si>
    <t>Include only those students ACCEPTED by your School of Education</t>
  </si>
  <si>
    <t>UDG</t>
  </si>
  <si>
    <t>GRD</t>
  </si>
  <si>
    <t>03</t>
  </si>
  <si>
    <t>Naturtal Resources and Conservation</t>
  </si>
  <si>
    <t>DO Not include PRE-program students</t>
  </si>
  <si>
    <t>Enrollment</t>
  </si>
  <si>
    <t>Total</t>
  </si>
  <si>
    <t>Total AAUP</t>
  </si>
  <si>
    <t>Teaching</t>
  </si>
  <si>
    <t>Learning Disabilities</t>
  </si>
  <si>
    <t>05</t>
  </si>
  <si>
    <t>Area, Ethnic, Cultural Studies</t>
  </si>
  <si>
    <t>Program / Degree Type</t>
  </si>
  <si>
    <t>Undergraduates</t>
  </si>
  <si>
    <t>Positions*</t>
  </si>
  <si>
    <t>Faculty#</t>
  </si>
  <si>
    <t>Faculty</t>
  </si>
  <si>
    <t xml:space="preserve">   ADD/ADHD</t>
  </si>
  <si>
    <t>08</t>
  </si>
  <si>
    <t>Marketing Operations</t>
  </si>
  <si>
    <t>Post-Bac</t>
  </si>
  <si>
    <t>Master's</t>
  </si>
  <si>
    <t>Sixth Year</t>
  </si>
  <si>
    <t>Graduates</t>
  </si>
  <si>
    <t>Psychological/Emotional</t>
  </si>
  <si>
    <t>09</t>
  </si>
  <si>
    <t>Communications</t>
  </si>
  <si>
    <t>Bachelor</t>
  </si>
  <si>
    <t>Certificate</t>
  </si>
  <si>
    <t>Master</t>
  </si>
  <si>
    <t>EPC</t>
  </si>
  <si>
    <t>Doctoral</t>
  </si>
  <si>
    <t>Professor</t>
  </si>
  <si>
    <t>Chronic Health</t>
  </si>
  <si>
    <t>Communication Technologies</t>
  </si>
  <si>
    <t>Associate Prof.</t>
  </si>
  <si>
    <t>Mobility</t>
  </si>
  <si>
    <t>Computer-Info Sci</t>
  </si>
  <si>
    <t>Female</t>
  </si>
  <si>
    <t>FTE*</t>
  </si>
  <si>
    <t>Assistant Prof.</t>
  </si>
  <si>
    <t>Hearing</t>
  </si>
  <si>
    <t>Education</t>
  </si>
  <si>
    <t>Male</t>
  </si>
  <si>
    <t>Session One</t>
  </si>
  <si>
    <t>Instructor</t>
  </si>
  <si>
    <t>Vision</t>
  </si>
  <si>
    <t>Enginering</t>
  </si>
  <si>
    <t>Session Two</t>
  </si>
  <si>
    <t>Subtotal</t>
  </si>
  <si>
    <t>Head/Brain Injury</t>
  </si>
  <si>
    <t>Engineering Technology</t>
  </si>
  <si>
    <t>Non-Res Alien</t>
  </si>
  <si>
    <t>Session Three</t>
  </si>
  <si>
    <t xml:space="preserve">Speech/Language </t>
  </si>
  <si>
    <t>Foreign Languages/Literature</t>
  </si>
  <si>
    <t>Black, Non Hisp.</t>
  </si>
  <si>
    <t>Session Four</t>
  </si>
  <si>
    <t>not applicable</t>
  </si>
  <si>
    <t>*Total  ranked Faculty from AAUP Contract</t>
  </si>
  <si>
    <t>Include coaches, counselors, or librarians</t>
  </si>
  <si>
    <t>Other (list below in this column)</t>
  </si>
  <si>
    <t>Family and Consumer Sciences</t>
  </si>
  <si>
    <t>American Indian</t>
  </si>
  <si>
    <t xml:space="preserve">#Instructional faculty only;  </t>
  </si>
  <si>
    <t>DO NOT include coaches, counselors, or librarians</t>
  </si>
  <si>
    <t>English Languages/Literature</t>
  </si>
  <si>
    <t>Asian</t>
  </si>
  <si>
    <t>Unduplicated Count of Students:</t>
  </si>
  <si>
    <t>Liberal Arts/Sci/Humanities</t>
  </si>
  <si>
    <t>Hispanic of Any Race</t>
  </si>
  <si>
    <t>Other:</t>
  </si>
  <si>
    <t>Library Science</t>
  </si>
  <si>
    <t>White</t>
  </si>
  <si>
    <t>Lecturers</t>
  </si>
  <si>
    <t>Coordination/Hand Dexterity</t>
  </si>
  <si>
    <t>Biological/Life Science</t>
  </si>
  <si>
    <t>Multi-Racial</t>
  </si>
  <si>
    <t>Graduate Assistants</t>
  </si>
  <si>
    <t>Autism Spectrum Disorder</t>
  </si>
  <si>
    <t>Mathematics and Statistics</t>
  </si>
  <si>
    <t>Unknown</t>
  </si>
  <si>
    <t>Tourette's Syndrome</t>
  </si>
  <si>
    <t>Inter-Disciplinary</t>
  </si>
  <si>
    <t>Parks/Rec/Leisure/Fitness</t>
  </si>
  <si>
    <t>Philosophy/Religious Studies</t>
  </si>
  <si>
    <t>Physical Sciences</t>
  </si>
  <si>
    <t>Section 2: Highest Earned Degree</t>
  </si>
  <si>
    <t>Psychology</t>
  </si>
  <si>
    <t>Regular Rank Full-time Teaching Faculty</t>
  </si>
  <si>
    <t>Security and Protective Services</t>
  </si>
  <si>
    <t>Campus Housing - Spring 2017</t>
  </si>
  <si>
    <t>Winter Session:  Complete on Spring Report</t>
  </si>
  <si>
    <t>Public Administration and Social Servies</t>
  </si>
  <si>
    <t>Incoming</t>
  </si>
  <si>
    <t>Continuing</t>
  </si>
  <si>
    <t>N =</t>
  </si>
  <si>
    <t>Percent</t>
  </si>
  <si>
    <t>Social Sciences</t>
  </si>
  <si>
    <t>Housing requests</t>
  </si>
  <si>
    <t>Doctoral Degree</t>
  </si>
  <si>
    <t>Construction Trades</t>
  </si>
  <si>
    <t>Accommodated</t>
  </si>
  <si>
    <t>Approved Terminal*</t>
  </si>
  <si>
    <t>FT Students</t>
  </si>
  <si>
    <t>PT Students</t>
  </si>
  <si>
    <t>Visual/Performing Arts</t>
  </si>
  <si>
    <t>% Accommodated</t>
  </si>
  <si>
    <t>Master's Degree**</t>
  </si>
  <si>
    <t>Health Profession/Science</t>
  </si>
  <si>
    <t>Bachelor's Degree</t>
  </si>
  <si>
    <t>Undergraduate Courses</t>
  </si>
  <si>
    <t>Business, Management, Marketing</t>
  </si>
  <si>
    <t>Actual bed count:</t>
  </si>
  <si>
    <t>Less than Bachelor's</t>
  </si>
  <si>
    <t>Lower division  (course #'s 000-299)</t>
  </si>
  <si>
    <t>History</t>
  </si>
  <si>
    <t>Upper division  (course #'s 300-499)</t>
  </si>
  <si>
    <t>NA</t>
  </si>
  <si>
    <t>Undecided</t>
  </si>
  <si>
    <t>* Not Doctorate</t>
  </si>
  <si>
    <t>** Including 6th year certificate</t>
  </si>
  <si>
    <t>TOTAL Matriculated Students</t>
  </si>
  <si>
    <t xml:space="preserve">Actual bed count:  </t>
  </si>
  <si>
    <t>= Total Accommodated</t>
  </si>
  <si>
    <t>Non-Matriculated Students</t>
  </si>
  <si>
    <t xml:space="preserve">Designed Capacity:  </t>
  </si>
  <si>
    <t xml:space="preserve"> - MBA/CPA for teachers of Accounting only</t>
  </si>
  <si>
    <t>Graduate Courses</t>
  </si>
  <si>
    <t xml:space="preserve"> - MFA for teachers of Fine Art or Applied Arts (not including Art History)</t>
  </si>
  <si>
    <t>course #'s 500 and above</t>
  </si>
  <si>
    <t>TOTAL  Students</t>
  </si>
  <si>
    <t>*Non-paying beds include those used by RA's, Dorm Directors, etc.</t>
  </si>
  <si>
    <t xml:space="preserve"> - MLS for Librarians (or Education)</t>
  </si>
  <si>
    <t>check ---&gt;</t>
  </si>
  <si>
    <t xml:space="preserve"> - MSW for teachers of Social Work</t>
  </si>
  <si>
    <t>(page 1 enrollments)</t>
  </si>
  <si>
    <t xml:space="preserve"> - JD or LLB for teachers of Business Law</t>
  </si>
  <si>
    <t xml:space="preserve">Paying Beds </t>
  </si>
  <si>
    <t>Non-paying Beds*</t>
  </si>
  <si>
    <t>Total Course Credits</t>
  </si>
  <si>
    <t>Deaf</t>
  </si>
  <si>
    <t>Hearing Impairment</t>
  </si>
  <si>
    <t>Spring 2019 (TERM 201940)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</si>
</sst>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3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color indexed="62"/>
      <name val="Arial"/>
      <family val="2"/>
    </font>
    <font>
      <b/>
      <i/>
      <sz val="11"/>
      <color indexed="10"/>
      <name val="Arial"/>
      <family val="2"/>
    </font>
    <font>
      <b/>
      <u/>
      <sz val="11"/>
      <name val="Arial"/>
      <family val="2"/>
    </font>
    <font>
      <b/>
      <sz val="11"/>
      <color theme="9"/>
      <name val="Arial"/>
      <family val="2"/>
    </font>
    <font>
      <sz val="11"/>
      <color theme="9"/>
      <name val="Arial"/>
      <family val="2"/>
    </font>
    <font>
      <b/>
      <sz val="11"/>
      <color indexed="18"/>
      <name val="Arial"/>
      <family val="2"/>
    </font>
    <font>
      <b/>
      <sz val="11"/>
      <color indexed="10"/>
      <name val="Arial"/>
      <family val="2"/>
    </font>
    <font>
      <u/>
      <sz val="11"/>
      <name val="Arial"/>
      <family val="2"/>
    </font>
    <font>
      <sz val="11"/>
      <color indexed="18"/>
      <name val="Arial"/>
      <family val="2"/>
    </font>
    <font>
      <i/>
      <sz val="11"/>
      <name val="Arial"/>
      <family val="2"/>
    </font>
    <font>
      <strike/>
      <sz val="11"/>
      <name val="Arial"/>
      <family val="2"/>
    </font>
    <font>
      <b/>
      <sz val="12"/>
      <color indexed="62"/>
      <name val="Arial"/>
      <family val="2"/>
    </font>
    <font>
      <b/>
      <i/>
      <sz val="10"/>
      <color indexed="10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b/>
      <sz val="16"/>
      <color theme="1"/>
      <name val="Calibri"/>
      <family val="2"/>
      <scheme val="minor"/>
    </font>
    <font>
      <b/>
      <sz val="12"/>
      <color indexed="18"/>
      <name val="Arial"/>
      <family val="2"/>
    </font>
    <font>
      <b/>
      <sz val="10"/>
      <color indexed="10"/>
      <name val="Arial"/>
      <family val="2"/>
    </font>
    <font>
      <b/>
      <i/>
      <sz val="10"/>
      <color indexed="62"/>
      <name val="Arial"/>
      <family val="2"/>
    </font>
    <font>
      <sz val="11"/>
      <name val="Calibri"/>
      <family val="2"/>
    </font>
    <font>
      <i/>
      <sz val="10"/>
      <name val="Arial"/>
      <family val="2"/>
    </font>
    <font>
      <sz val="10"/>
      <color indexed="18"/>
      <name val="Arial"/>
      <family val="2"/>
    </font>
    <font>
      <sz val="10"/>
      <color indexed="6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10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</cellStyleXfs>
  <cellXfs count="164">
    <xf numFmtId="0" fontId="0" fillId="0" borderId="0" xfId="0"/>
    <xf numFmtId="0" fontId="7" fillId="0" borderId="0" xfId="0" applyFont="1"/>
    <xf numFmtId="0" fontId="8" fillId="0" borderId="0" xfId="0" applyFont="1" applyAlignment="1">
      <alignment horizontal="center"/>
    </xf>
    <xf numFmtId="0" fontId="0" fillId="0" borderId="0" xfId="0" applyFont="1"/>
    <xf numFmtId="0" fontId="0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11" fillId="0" borderId="0" xfId="0" applyFont="1" applyBorder="1" applyAlignment="1"/>
    <xf numFmtId="0" fontId="7" fillId="0" borderId="0" xfId="0" applyFont="1" applyBorder="1" applyAlignment="1"/>
    <xf numFmtId="0" fontId="8" fillId="0" borderId="0" xfId="0" applyFont="1" applyBorder="1" applyAlignment="1"/>
    <xf numFmtId="0" fontId="12" fillId="0" borderId="0" xfId="0" applyFont="1" applyAlignment="1">
      <alignment horizontal="center"/>
    </xf>
    <xf numFmtId="164" fontId="8" fillId="2" borderId="1" xfId="0" applyNumberFormat="1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164" fontId="8" fillId="2" borderId="2" xfId="0" applyNumberFormat="1" applyFont="1" applyFill="1" applyBorder="1" applyAlignment="1">
      <alignment horizontal="center"/>
    </xf>
    <xf numFmtId="0" fontId="8" fillId="0" borderId="0" xfId="0" applyFont="1"/>
    <xf numFmtId="3" fontId="8" fillId="0" borderId="0" xfId="0" applyNumberFormat="1" applyFont="1" applyAlignment="1">
      <alignment horizontal="center"/>
    </xf>
    <xf numFmtId="3" fontId="13" fillId="0" borderId="0" xfId="0" applyNumberFormat="1" applyFont="1" applyAlignment="1">
      <alignment horizontal="center"/>
    </xf>
    <xf numFmtId="3" fontId="8" fillId="2" borderId="3" xfId="0" applyNumberFormat="1" applyFont="1" applyFill="1" applyBorder="1" applyAlignment="1">
      <alignment horizontal="center"/>
    </xf>
    <xf numFmtId="3" fontId="8" fillId="2" borderId="4" xfId="0" applyNumberFormat="1" applyFont="1" applyFill="1" applyBorder="1" applyAlignment="1">
      <alignment horizontal="center"/>
    </xf>
    <xf numFmtId="164" fontId="8" fillId="2" borderId="5" xfId="0" applyNumberFormat="1" applyFont="1" applyFill="1" applyBorder="1" applyAlignment="1">
      <alignment horizontal="center"/>
    </xf>
    <xf numFmtId="164" fontId="8" fillId="0" borderId="0" xfId="0" applyNumberFormat="1" applyFont="1"/>
    <xf numFmtId="0" fontId="8" fillId="0" borderId="0" xfId="0" applyFont="1" applyBorder="1"/>
    <xf numFmtId="3" fontId="8" fillId="0" borderId="0" xfId="0" applyNumberFormat="1" applyFont="1" applyBorder="1" applyAlignment="1">
      <alignment horizontal="center"/>
    </xf>
    <xf numFmtId="3" fontId="0" fillId="0" borderId="0" xfId="0" applyNumberFormat="1" applyFont="1"/>
    <xf numFmtId="0" fontId="14" fillId="0" borderId="0" xfId="0" applyFont="1"/>
    <xf numFmtId="3" fontId="7" fillId="2" borderId="3" xfId="0" applyNumberFormat="1" applyFont="1" applyFill="1" applyBorder="1" applyAlignment="1">
      <alignment horizontal="center"/>
    </xf>
    <xf numFmtId="3" fontId="7" fillId="2" borderId="6" xfId="0" applyNumberFormat="1" applyFont="1" applyFill="1" applyBorder="1" applyAlignment="1">
      <alignment horizontal="center"/>
    </xf>
    <xf numFmtId="0" fontId="13" fillId="0" borderId="0" xfId="0" applyFont="1" applyBorder="1" applyAlignment="1">
      <alignment horizontal="center"/>
    </xf>
    <xf numFmtId="9" fontId="8" fillId="2" borderId="6" xfId="1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3" fontId="8" fillId="2" borderId="7" xfId="0" applyNumberFormat="1" applyFont="1" applyFill="1" applyBorder="1" applyAlignment="1">
      <alignment horizontal="center"/>
    </xf>
    <xf numFmtId="3" fontId="8" fillId="2" borderId="8" xfId="0" applyNumberFormat="1" applyFont="1" applyFill="1" applyBorder="1" applyAlignment="1">
      <alignment horizontal="center"/>
    </xf>
    <xf numFmtId="164" fontId="8" fillId="2" borderId="9" xfId="0" applyNumberFormat="1" applyFont="1" applyFill="1" applyBorder="1" applyAlignment="1">
      <alignment horizontal="center"/>
    </xf>
    <xf numFmtId="3" fontId="7" fillId="2" borderId="4" xfId="0" applyNumberFormat="1" applyFont="1" applyFill="1" applyBorder="1" applyAlignment="1">
      <alignment horizontal="center"/>
    </xf>
    <xf numFmtId="164" fontId="7" fillId="2" borderId="10" xfId="0" applyNumberFormat="1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3" fontId="8" fillId="0" borderId="0" xfId="0" applyNumberFormat="1" applyFont="1" applyFill="1" applyBorder="1" applyAlignment="1">
      <alignment horizontal="center"/>
    </xf>
    <xf numFmtId="164" fontId="8" fillId="0" borderId="0" xfId="0" applyNumberFormat="1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3" fontId="7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center"/>
    </xf>
    <xf numFmtId="3" fontId="8" fillId="2" borderId="1" xfId="0" applyNumberFormat="1" applyFont="1" applyFill="1" applyBorder="1" applyAlignment="1">
      <alignment horizontal="center"/>
    </xf>
    <xf numFmtId="3" fontId="8" fillId="2" borderId="6" xfId="0" applyNumberFormat="1" applyFont="1" applyFill="1" applyBorder="1" applyAlignment="1">
      <alignment horizontal="center"/>
    </xf>
    <xf numFmtId="3" fontId="8" fillId="2" borderId="11" xfId="0" applyNumberFormat="1" applyFont="1" applyFill="1" applyBorder="1" applyAlignment="1">
      <alignment horizontal="center"/>
    </xf>
    <xf numFmtId="3" fontId="8" fillId="2" borderId="12" xfId="0" applyNumberFormat="1" applyFont="1" applyFill="1" applyBorder="1" applyAlignment="1">
      <alignment horizontal="center"/>
    </xf>
    <xf numFmtId="3" fontId="7" fillId="0" borderId="0" xfId="0" applyNumberFormat="1" applyFont="1" applyFill="1" applyBorder="1" applyAlignment="1">
      <alignment horizontal="center"/>
    </xf>
    <xf numFmtId="164" fontId="7" fillId="0" borderId="0" xfId="0" applyNumberFormat="1" applyFont="1" applyFill="1" applyBorder="1" applyAlignment="1">
      <alignment horizontal="center"/>
    </xf>
    <xf numFmtId="0" fontId="8" fillId="0" borderId="0" xfId="0" applyFont="1" applyFill="1"/>
    <xf numFmtId="9" fontId="8" fillId="2" borderId="12" xfId="1" applyFont="1" applyFill="1" applyBorder="1" applyAlignment="1">
      <alignment horizontal="center"/>
    </xf>
    <xf numFmtId="164" fontId="8" fillId="2" borderId="13" xfId="0" applyNumberFormat="1" applyFont="1" applyFill="1" applyBorder="1" applyAlignment="1">
      <alignment horizontal="center"/>
    </xf>
    <xf numFmtId="3" fontId="8" fillId="2" borderId="14" xfId="0" applyNumberFormat="1" applyFont="1" applyFill="1" applyBorder="1" applyAlignment="1">
      <alignment horizontal="center"/>
    </xf>
    <xf numFmtId="3" fontId="8" fillId="2" borderId="0" xfId="0" applyNumberFormat="1" applyFont="1" applyFill="1" applyBorder="1" applyAlignment="1">
      <alignment horizontal="center"/>
    </xf>
    <xf numFmtId="164" fontId="8" fillId="2" borderId="10" xfId="0" applyNumberFormat="1" applyFont="1" applyFill="1" applyBorder="1" applyAlignment="1">
      <alignment horizontal="center"/>
    </xf>
    <xf numFmtId="0" fontId="11" fillId="0" borderId="0" xfId="0" applyFont="1"/>
    <xf numFmtId="0" fontId="7" fillId="0" borderId="0" xfId="0" applyFont="1" applyBorder="1" applyAlignment="1">
      <alignment horizontal="left"/>
    </xf>
    <xf numFmtId="0" fontId="16" fillId="0" borderId="0" xfId="0" applyFont="1"/>
    <xf numFmtId="0" fontId="17" fillId="0" borderId="0" xfId="0" applyFont="1"/>
    <xf numFmtId="0" fontId="18" fillId="0" borderId="0" xfId="0" applyFont="1"/>
    <xf numFmtId="0" fontId="8" fillId="2" borderId="6" xfId="0" applyFont="1" applyFill="1" applyBorder="1" applyAlignment="1">
      <alignment horizontal="center"/>
    </xf>
    <xf numFmtId="0" fontId="19" fillId="0" borderId="0" xfId="0" applyFont="1"/>
    <xf numFmtId="0" fontId="19" fillId="0" borderId="0" xfId="0" applyFont="1" applyAlignment="1">
      <alignment horizontal="center"/>
    </xf>
    <xf numFmtId="3" fontId="0" fillId="0" borderId="0" xfId="0" applyNumberFormat="1" applyFont="1" applyProtection="1">
      <protection locked="0"/>
    </xf>
    <xf numFmtId="0" fontId="20" fillId="0" borderId="0" xfId="0" applyFont="1" applyFill="1" applyAlignment="1">
      <alignment horizontal="center"/>
    </xf>
    <xf numFmtId="0" fontId="1" fillId="0" borderId="0" xfId="0" applyFont="1" applyFill="1"/>
    <xf numFmtId="0" fontId="23" fillId="0" borderId="0" xfId="0" applyFont="1" applyFill="1" applyAlignment="1">
      <alignment horizontal="center"/>
    </xf>
    <xf numFmtId="3" fontId="1" fillId="0" borderId="0" xfId="0" applyNumberFormat="1" applyFont="1" applyFill="1" applyAlignment="1">
      <alignment horizontal="center"/>
    </xf>
    <xf numFmtId="3" fontId="1" fillId="2" borderId="3" xfId="0" applyNumberFormat="1" applyFont="1" applyFill="1" applyBorder="1" applyAlignment="1">
      <alignment horizontal="center"/>
    </xf>
    <xf numFmtId="3" fontId="1" fillId="2" borderId="4" xfId="0" applyNumberFormat="1" applyFont="1" applyFill="1" applyBorder="1" applyAlignment="1">
      <alignment horizontal="center"/>
    </xf>
    <xf numFmtId="0" fontId="1" fillId="0" borderId="0" xfId="0" applyFont="1" applyFill="1" applyBorder="1"/>
    <xf numFmtId="3" fontId="1" fillId="2" borderId="7" xfId="0" applyNumberFormat="1" applyFont="1" applyFill="1" applyBorder="1" applyAlignment="1">
      <alignment horizontal="center"/>
    </xf>
    <xf numFmtId="0" fontId="23" fillId="0" borderId="0" xfId="0" applyFont="1" applyFill="1"/>
    <xf numFmtId="3" fontId="23" fillId="2" borderId="3" xfId="0" applyNumberFormat="1" applyFont="1" applyFill="1" applyBorder="1" applyAlignment="1">
      <alignment horizontal="center"/>
    </xf>
    <xf numFmtId="3" fontId="1" fillId="0" borderId="0" xfId="0" applyNumberFormat="1" applyFont="1" applyFill="1" applyBorder="1" applyAlignment="1">
      <alignment horizontal="center"/>
    </xf>
    <xf numFmtId="3" fontId="1" fillId="2" borderId="14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0" fontId="20" fillId="0" borderId="0" xfId="0" applyFont="1"/>
    <xf numFmtId="0" fontId="22" fillId="0" borderId="0" xfId="0" applyFont="1" applyFill="1"/>
    <xf numFmtId="0" fontId="22" fillId="0" borderId="0" xfId="0" applyFont="1" applyFill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23" fillId="0" borderId="0" xfId="0" applyFont="1" applyBorder="1"/>
    <xf numFmtId="0" fontId="22" fillId="0" borderId="0" xfId="0" applyFont="1" applyBorder="1" applyAlignment="1">
      <alignment horizontal="center"/>
    </xf>
    <xf numFmtId="0" fontId="1" fillId="0" borderId="0" xfId="0" quotePrefix="1" applyFont="1" applyFill="1" applyAlignment="1">
      <alignment horizontal="center"/>
    </xf>
    <xf numFmtId="3" fontId="1" fillId="0" borderId="0" xfId="0" applyNumberFormat="1" applyFont="1" applyFill="1"/>
    <xf numFmtId="0" fontId="23" fillId="0" borderId="0" xfId="0" applyFont="1"/>
    <xf numFmtId="0" fontId="23" fillId="0" borderId="0" xfId="0" applyFont="1" applyAlignment="1">
      <alignment horizontal="center"/>
    </xf>
    <xf numFmtId="0" fontId="23" fillId="2" borderId="1" xfId="0" applyFont="1" applyFill="1" applyBorder="1" applyAlignment="1">
      <alignment horizontal="center"/>
    </xf>
    <xf numFmtId="0" fontId="27" fillId="0" borderId="0" xfId="0" applyFont="1" applyAlignment="1">
      <alignment horizontal="center"/>
    </xf>
    <xf numFmtId="0" fontId="1" fillId="0" borderId="0" xfId="0" applyFont="1" applyBorder="1"/>
    <xf numFmtId="0" fontId="0" fillId="0" borderId="0" xfId="0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Continuous"/>
    </xf>
    <xf numFmtId="3" fontId="1" fillId="2" borderId="2" xfId="0" applyNumberFormat="1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1" fillId="0" borderId="0" xfId="0" applyNumberFormat="1" applyFont="1" applyFill="1" applyAlignment="1">
      <alignment horizontal="center"/>
    </xf>
    <xf numFmtId="0" fontId="1" fillId="0" borderId="0" xfId="0" applyFont="1" applyBorder="1" applyAlignment="1"/>
    <xf numFmtId="0" fontId="1" fillId="0" borderId="0" xfId="0" applyFont="1" applyFill="1" applyAlignment="1">
      <alignment horizontal="center"/>
    </xf>
    <xf numFmtId="0" fontId="22" fillId="0" borderId="0" xfId="0" applyFont="1" applyAlignment="1">
      <alignment horizontal="center"/>
    </xf>
    <xf numFmtId="0" fontId="22" fillId="0" borderId="0" xfId="0" applyFont="1" applyFill="1" applyBorder="1" applyAlignment="1">
      <alignment horizontal="center"/>
    </xf>
    <xf numFmtId="3" fontId="1" fillId="2" borderId="10" xfId="0" applyNumberFormat="1" applyFont="1" applyFill="1" applyBorder="1" applyAlignment="1">
      <alignment horizontal="center"/>
    </xf>
    <xf numFmtId="3" fontId="1" fillId="2" borderId="6" xfId="0" applyNumberFormat="1" applyFont="1" applyFill="1" applyBorder="1" applyAlignment="1">
      <alignment horizontal="center"/>
    </xf>
    <xf numFmtId="4" fontId="1" fillId="0" borderId="0" xfId="0" applyNumberFormat="1" applyFont="1" applyAlignment="1">
      <alignment horizontal="center"/>
    </xf>
    <xf numFmtId="0" fontId="28" fillId="0" borderId="0" xfId="0" applyFont="1" applyAlignment="1">
      <alignment horizontal="center"/>
    </xf>
    <xf numFmtId="0" fontId="0" fillId="0" borderId="0" xfId="0" applyFill="1" applyAlignment="1">
      <alignment horizontal="center"/>
    </xf>
    <xf numFmtId="0" fontId="1" fillId="2" borderId="3" xfId="0" applyFont="1" applyFill="1" applyBorder="1" applyAlignment="1">
      <alignment horizontal="center"/>
    </xf>
    <xf numFmtId="2" fontId="1" fillId="2" borderId="10" xfId="0" applyNumberFormat="1" applyFont="1" applyFill="1" applyBorder="1" applyAlignment="1">
      <alignment horizontal="center"/>
    </xf>
    <xf numFmtId="0" fontId="0" fillId="0" borderId="0" xfId="0" applyFill="1"/>
    <xf numFmtId="0" fontId="29" fillId="0" borderId="0" xfId="0" applyFont="1"/>
    <xf numFmtId="0" fontId="21" fillId="0" borderId="0" xfId="0" applyFont="1"/>
    <xf numFmtId="0" fontId="1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2" fontId="1" fillId="2" borderId="4" xfId="0" applyNumberFormat="1" applyFont="1" applyFill="1" applyBorder="1" applyAlignment="1">
      <alignment horizontal="center"/>
    </xf>
    <xf numFmtId="0" fontId="23" fillId="0" borderId="0" xfId="0" applyFont="1" applyFill="1" applyBorder="1" applyAlignment="1">
      <alignment horizontal="left"/>
    </xf>
    <xf numFmtId="3" fontId="1" fillId="0" borderId="4" xfId="0" applyNumberFormat="1" applyFont="1" applyFill="1" applyBorder="1" applyAlignment="1">
      <alignment horizontal="center"/>
    </xf>
    <xf numFmtId="0" fontId="1" fillId="2" borderId="0" xfId="0" applyFont="1" applyFill="1" applyAlignment="1">
      <alignment horizontal="right"/>
    </xf>
    <xf numFmtId="0" fontId="23" fillId="2" borderId="0" xfId="0" applyFont="1" applyFill="1" applyAlignment="1">
      <alignment horizontal="left"/>
    </xf>
    <xf numFmtId="0" fontId="23" fillId="0" borderId="1" xfId="0" applyFont="1" applyFill="1" applyBorder="1" applyAlignment="1">
      <alignment horizontal="center"/>
    </xf>
    <xf numFmtId="0" fontId="0" fillId="0" borderId="0" xfId="2" applyFont="1" applyFill="1" applyAlignment="1">
      <alignment horizontal="center"/>
    </xf>
    <xf numFmtId="0" fontId="1" fillId="0" borderId="0" xfId="2" applyFont="1" applyFill="1" applyAlignment="1">
      <alignment horizontal="center"/>
    </xf>
    <xf numFmtId="3" fontId="1" fillId="0" borderId="1" xfId="0" applyNumberFormat="1" applyFont="1" applyFill="1" applyBorder="1" applyAlignment="1">
      <alignment horizontal="center"/>
    </xf>
    <xf numFmtId="10" fontId="1" fillId="0" borderId="2" xfId="0" applyNumberFormat="1" applyFont="1" applyFill="1" applyBorder="1" applyAlignment="1">
      <alignment horizontal="center"/>
    </xf>
    <xf numFmtId="9" fontId="23" fillId="0" borderId="3" xfId="1" applyFont="1" applyFill="1" applyBorder="1" applyAlignment="1">
      <alignment horizontal="center"/>
    </xf>
    <xf numFmtId="9" fontId="23" fillId="0" borderId="6" xfId="1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Fill="1" applyAlignment="1">
      <alignment horizontal="right"/>
    </xf>
    <xf numFmtId="3" fontId="1" fillId="0" borderId="6" xfId="0" applyNumberFormat="1" applyFont="1" applyFill="1" applyBorder="1" applyAlignment="1">
      <alignment horizontal="center"/>
    </xf>
    <xf numFmtId="9" fontId="1" fillId="0" borderId="6" xfId="0" applyNumberFormat="1" applyFont="1" applyFill="1" applyBorder="1" applyAlignment="1">
      <alignment horizontal="center"/>
    </xf>
    <xf numFmtId="3" fontId="1" fillId="2" borderId="15" xfId="0" applyNumberFormat="1" applyFont="1" applyFill="1" applyBorder="1" applyAlignment="1">
      <alignment horizontal="center"/>
    </xf>
    <xf numFmtId="0" fontId="23" fillId="0" borderId="0" xfId="0" applyFont="1" applyFill="1" applyBorder="1" applyAlignment="1">
      <alignment horizontal="right"/>
    </xf>
    <xf numFmtId="3" fontId="23" fillId="0" borderId="6" xfId="0" applyNumberFormat="1" applyFont="1" applyFill="1" applyBorder="1" applyAlignment="1">
      <alignment horizontal="center"/>
    </xf>
    <xf numFmtId="0" fontId="1" fillId="0" borderId="6" xfId="2" applyFont="1" applyFill="1" applyBorder="1" applyAlignment="1">
      <alignment horizontal="center"/>
    </xf>
    <xf numFmtId="3" fontId="1" fillId="0" borderId="0" xfId="2" applyNumberFormat="1" applyFont="1" applyFill="1"/>
    <xf numFmtId="0" fontId="29" fillId="0" borderId="0" xfId="0" quotePrefix="1" applyFont="1" applyFill="1"/>
    <xf numFmtId="3" fontId="0" fillId="0" borderId="0" xfId="0" applyNumberFormat="1" applyFill="1" applyAlignment="1">
      <alignment horizontal="center"/>
    </xf>
    <xf numFmtId="0" fontId="30" fillId="0" borderId="0" xfId="0" applyFont="1"/>
    <xf numFmtId="0" fontId="31" fillId="0" borderId="0" xfId="0" applyNumberFormat="1" applyFont="1" applyFill="1" applyBorder="1"/>
    <xf numFmtId="0" fontId="23" fillId="0" borderId="0" xfId="0" applyFont="1" applyBorder="1" applyAlignment="1">
      <alignment horizontal="left"/>
    </xf>
    <xf numFmtId="0" fontId="1" fillId="0" borderId="0" xfId="0" applyFont="1" applyBorder="1" applyAlignment="1">
      <alignment horizontal="right"/>
    </xf>
    <xf numFmtId="0" fontId="31" fillId="0" borderId="0" xfId="0" applyFont="1" applyBorder="1"/>
    <xf numFmtId="0" fontId="29" fillId="0" borderId="0" xfId="0" applyFont="1" applyFill="1"/>
    <xf numFmtId="0" fontId="29" fillId="0" borderId="0" xfId="0" applyFont="1" applyFill="1" applyBorder="1" applyAlignment="1">
      <alignment horizontal="center"/>
    </xf>
    <xf numFmtId="0" fontId="23" fillId="0" borderId="0" xfId="0" applyFont="1" applyBorder="1" applyAlignment="1"/>
    <xf numFmtId="0" fontId="1" fillId="0" borderId="6" xfId="0" applyFont="1" applyFill="1" applyBorder="1" applyAlignment="1">
      <alignment horizontal="center"/>
    </xf>
    <xf numFmtId="0" fontId="30" fillId="0" borderId="0" xfId="0" applyFont="1" applyFill="1"/>
    <xf numFmtId="0" fontId="31" fillId="0" borderId="0" xfId="0" applyFont="1"/>
    <xf numFmtId="0" fontId="1" fillId="0" borderId="0" xfId="9" applyFill="1"/>
    <xf numFmtId="0" fontId="30" fillId="0" borderId="0" xfId="0" applyFont="1" applyAlignment="1">
      <alignment horizontal="center"/>
    </xf>
    <xf numFmtId="3" fontId="0" fillId="0" borderId="0" xfId="0" applyNumberFormat="1" applyAlignment="1">
      <alignment horizontal="center"/>
    </xf>
    <xf numFmtId="0" fontId="23" fillId="0" borderId="7" xfId="0" applyFont="1" applyFill="1" applyBorder="1" applyAlignment="1">
      <alignment horizontal="center"/>
    </xf>
    <xf numFmtId="3" fontId="1" fillId="0" borderId="14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left"/>
    </xf>
    <xf numFmtId="0" fontId="22" fillId="0" borderId="0" xfId="0" applyFont="1" applyFill="1" applyAlignment="1">
      <alignment horizontal="left"/>
    </xf>
    <xf numFmtId="0" fontId="24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20" fillId="0" borderId="0" xfId="0" applyFont="1" applyFill="1" applyAlignment="1">
      <alignment horizontal="center"/>
    </xf>
    <xf numFmtId="0" fontId="20" fillId="0" borderId="0" xfId="0" applyFont="1" applyAlignment="1">
      <alignment horizontal="center"/>
    </xf>
    <xf numFmtId="0" fontId="25" fillId="0" borderId="0" xfId="0" applyFont="1" applyFill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26" fillId="0" borderId="0" xfId="0" applyFont="1" applyFill="1" applyAlignment="1">
      <alignment horizontal="center"/>
    </xf>
    <xf numFmtId="0" fontId="7" fillId="0" borderId="0" xfId="0" applyFont="1" applyAlignment="1">
      <alignment horizontal="left"/>
    </xf>
  </cellXfs>
  <cellStyles count="10">
    <cellStyle name="Normal" xfId="0" builtinId="0"/>
    <cellStyle name="Normal 11" xfId="7"/>
    <cellStyle name="Normal 12" xfId="8"/>
    <cellStyle name="Normal 2" xfId="2"/>
    <cellStyle name="Normal 5" xfId="4"/>
    <cellStyle name="Normal 7" xfId="3"/>
    <cellStyle name="Normal 9" xfId="5"/>
    <cellStyle name="Normal_system" xfId="9"/>
    <cellStyle name="Percent 2 2 2" xfId="1"/>
    <cellStyle name="Percent 4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U61"/>
  <sheetViews>
    <sheetView tabSelected="1" workbookViewId="0">
      <selection activeCell="K43" sqref="K43"/>
    </sheetView>
  </sheetViews>
  <sheetFormatPr defaultRowHeight="15" x14ac:dyDescent="0.25"/>
  <cols>
    <col min="1" max="1" width="9.5703125" style="3" bestFit="1" customWidth="1"/>
    <col min="2" max="3" width="9.140625" style="3"/>
    <col min="4" max="5" width="9.28515625" style="3" bestFit="1" customWidth="1"/>
    <col min="6" max="6" width="7.85546875" style="3" bestFit="1" customWidth="1"/>
    <col min="7" max="7" width="9.140625" style="3"/>
    <col min="8" max="8" width="22.28515625" style="3" customWidth="1"/>
    <col min="9" max="9" width="12.28515625" style="3" bestFit="1" customWidth="1"/>
    <col min="10" max="10" width="15.42578125" style="3" bestFit="1" customWidth="1"/>
    <col min="11" max="11" width="9.7109375" style="3" customWidth="1"/>
    <col min="12" max="12" width="19" style="3" customWidth="1"/>
    <col min="13" max="13" width="9.140625" style="3"/>
    <col min="14" max="14" width="16.28515625" style="64" customWidth="1"/>
    <col min="15" max="15" width="36.7109375" style="64" customWidth="1"/>
    <col min="16" max="16" width="15.42578125" style="64" customWidth="1"/>
    <col min="17" max="17" width="12.42578125" style="64" customWidth="1"/>
    <col min="18" max="18" width="9.140625" style="64" customWidth="1"/>
    <col min="19" max="19" width="5.7109375" style="64" customWidth="1"/>
    <col min="20" max="21" width="9.140625" style="64" customWidth="1"/>
    <col min="22" max="22" width="10.42578125" style="64" customWidth="1"/>
    <col min="23" max="23" width="12.140625" style="64" customWidth="1"/>
    <col min="24" max="24" width="10.28515625" style="64" customWidth="1"/>
    <col min="25" max="28" width="12" style="64" customWidth="1"/>
    <col min="29" max="29" width="9.42578125" style="64" customWidth="1"/>
    <col min="30" max="30" width="11.7109375" style="79" customWidth="1"/>
    <col min="31" max="31" width="14" style="79" customWidth="1"/>
    <col min="32" max="33" width="10.7109375" style="79" customWidth="1"/>
    <col min="34" max="34" width="12.140625" style="79" customWidth="1"/>
    <col min="35" max="35" width="14" style="79" customWidth="1"/>
    <col min="36" max="36" width="14.42578125" style="64" customWidth="1"/>
    <col min="37" max="37" width="5.7109375" style="64" customWidth="1"/>
    <col min="38" max="38" width="10.7109375" style="79" customWidth="1"/>
    <col min="39" max="39" width="17" style="79" customWidth="1"/>
    <col min="40" max="42" width="17.140625" style="79" customWidth="1"/>
    <col min="43" max="43" width="5" style="79" customWidth="1"/>
    <col min="44" max="44" width="31.140625" style="79" customWidth="1"/>
    <col min="45" max="45" width="15.140625" style="79" customWidth="1"/>
    <col min="46" max="46" width="14.7109375" style="79" customWidth="1"/>
    <col min="47" max="47" width="14.42578125" style="79" customWidth="1"/>
    <col min="48" max="16384" width="9.140625" style="3"/>
  </cols>
  <sheetData>
    <row r="1" spans="1:47" ht="15.75" x14ac:dyDescent="0.25">
      <c r="N1" s="158" t="s">
        <v>40</v>
      </c>
      <c r="O1" s="158"/>
      <c r="P1" s="158"/>
      <c r="Q1" s="158"/>
      <c r="R1" s="158"/>
      <c r="S1" s="158" t="s">
        <v>41</v>
      </c>
      <c r="T1" s="158"/>
      <c r="U1" s="158"/>
      <c r="V1" s="158"/>
      <c r="W1" s="158"/>
      <c r="X1" s="158"/>
      <c r="Y1" s="158"/>
      <c r="Z1" s="158"/>
      <c r="AA1" s="158"/>
      <c r="AB1" s="158"/>
      <c r="AC1" s="158"/>
      <c r="AD1" s="159" t="s">
        <v>42</v>
      </c>
      <c r="AE1" s="159"/>
      <c r="AF1" s="159"/>
      <c r="AG1" s="159"/>
      <c r="AH1" s="159"/>
      <c r="AI1" s="159"/>
      <c r="AJ1" s="63"/>
      <c r="AK1" s="63"/>
      <c r="AL1" s="159" t="s">
        <v>43</v>
      </c>
      <c r="AM1" s="159"/>
      <c r="AN1" s="159"/>
      <c r="AO1" s="159"/>
      <c r="AP1" s="159"/>
      <c r="AQ1" s="76"/>
      <c r="AR1" s="76"/>
      <c r="AS1" s="76"/>
      <c r="AT1" s="76" t="s">
        <v>44</v>
      </c>
      <c r="AU1" s="76"/>
    </row>
    <row r="2" spans="1:47" ht="21" x14ac:dyDescent="0.35">
      <c r="A2" s="153" t="s">
        <v>195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N2" s="77" t="s">
        <v>45</v>
      </c>
      <c r="O2" s="77" t="s">
        <v>46</v>
      </c>
      <c r="P2" s="78" t="s">
        <v>47</v>
      </c>
      <c r="Q2" s="78" t="s">
        <v>48</v>
      </c>
      <c r="R2" s="78"/>
      <c r="S2" s="160" t="s">
        <v>49</v>
      </c>
      <c r="T2" s="160"/>
      <c r="U2" s="160"/>
      <c r="V2" s="160"/>
      <c r="W2" s="160"/>
      <c r="X2" s="160"/>
      <c r="Y2" s="160"/>
      <c r="Z2" s="160"/>
      <c r="AA2" s="160"/>
      <c r="AB2" s="160"/>
      <c r="AC2" s="160"/>
      <c r="AL2" s="1" t="s">
        <v>50</v>
      </c>
      <c r="AO2" s="80"/>
      <c r="AP2" s="80"/>
    </row>
    <row r="3" spans="1:47" x14ac:dyDescent="0.25">
      <c r="A3" s="156" t="s">
        <v>0</v>
      </c>
      <c r="B3" s="156"/>
      <c r="C3" s="156"/>
      <c r="D3" s="156"/>
      <c r="E3" s="156"/>
      <c r="F3" s="156"/>
      <c r="G3" s="156" t="s">
        <v>1</v>
      </c>
      <c r="H3" s="156"/>
      <c r="I3" s="156"/>
      <c r="J3" s="156"/>
      <c r="K3" s="156"/>
      <c r="L3" s="156"/>
      <c r="S3" s="162" t="s">
        <v>51</v>
      </c>
      <c r="T3" s="162"/>
      <c r="U3" s="162"/>
      <c r="V3" s="162"/>
      <c r="W3" s="162"/>
      <c r="X3" s="162"/>
      <c r="Y3" s="162"/>
      <c r="Z3" s="162"/>
      <c r="AA3" s="162"/>
      <c r="AB3" s="162"/>
      <c r="AC3" s="162"/>
      <c r="AQ3" s="81"/>
      <c r="AS3" s="82" t="s">
        <v>52</v>
      </c>
      <c r="AT3" s="82" t="s">
        <v>53</v>
      </c>
      <c r="AU3" s="82" t="s">
        <v>18</v>
      </c>
    </row>
    <row r="4" spans="1:47" x14ac:dyDescent="0.25">
      <c r="A4" s="157" t="s">
        <v>2</v>
      </c>
      <c r="B4" s="157"/>
      <c r="C4" s="157"/>
      <c r="D4" s="157"/>
      <c r="E4" s="157"/>
      <c r="F4" s="157"/>
      <c r="N4" s="83" t="s">
        <v>54</v>
      </c>
      <c r="O4" s="64" t="s">
        <v>55</v>
      </c>
      <c r="P4" s="97">
        <v>47</v>
      </c>
      <c r="Q4" s="97"/>
      <c r="R4" s="84"/>
      <c r="S4" s="162" t="s">
        <v>56</v>
      </c>
      <c r="T4" s="162"/>
      <c r="U4" s="162"/>
      <c r="V4" s="162"/>
      <c r="W4" s="162"/>
      <c r="X4" s="162"/>
      <c r="Y4" s="162"/>
      <c r="Z4" s="162"/>
      <c r="AA4" s="162"/>
      <c r="AB4" s="162"/>
      <c r="AC4" s="162"/>
      <c r="AD4" s="85" t="s">
        <v>57</v>
      </c>
      <c r="AF4" s="86" t="s">
        <v>17</v>
      </c>
      <c r="AG4" s="86" t="s">
        <v>19</v>
      </c>
      <c r="AH4" s="87" t="s">
        <v>58</v>
      </c>
      <c r="AI4" s="86" t="s">
        <v>5</v>
      </c>
      <c r="AJ4" s="65"/>
      <c r="AK4" s="65"/>
      <c r="AN4" s="65" t="s">
        <v>59</v>
      </c>
      <c r="AO4" s="88" t="s">
        <v>60</v>
      </c>
      <c r="AP4" s="88" t="s">
        <v>60</v>
      </c>
      <c r="AR4" s="89" t="s">
        <v>61</v>
      </c>
      <c r="AS4" s="90">
        <v>126</v>
      </c>
      <c r="AT4" s="90">
        <v>16</v>
      </c>
      <c r="AU4" s="91">
        <f>SUM(AS4:AT4)</f>
        <v>142</v>
      </c>
    </row>
    <row r="5" spans="1:47" x14ac:dyDescent="0.25">
      <c r="A5" s="7" t="s">
        <v>3</v>
      </c>
      <c r="C5" s="8"/>
      <c r="D5" s="6" t="s">
        <v>4</v>
      </c>
      <c r="E5" s="6" t="s">
        <v>5</v>
      </c>
      <c r="F5" s="6" t="s">
        <v>6</v>
      </c>
      <c r="I5" s="6" t="s">
        <v>7</v>
      </c>
      <c r="J5" s="6" t="s">
        <v>8</v>
      </c>
      <c r="K5" s="6" t="s">
        <v>9</v>
      </c>
      <c r="N5" s="83" t="s">
        <v>62</v>
      </c>
      <c r="O5" s="64" t="s">
        <v>63</v>
      </c>
      <c r="P5" s="66"/>
      <c r="Q5" s="66">
        <v>16</v>
      </c>
      <c r="V5" s="92" t="s">
        <v>64</v>
      </c>
      <c r="W5" s="92"/>
      <c r="X5" s="92"/>
      <c r="Y5" s="92"/>
      <c r="Z5" s="92"/>
      <c r="AA5" s="92"/>
      <c r="AB5" s="92"/>
      <c r="AE5" s="79" t="s">
        <v>65</v>
      </c>
      <c r="AF5" s="90">
        <v>0</v>
      </c>
      <c r="AG5" s="90">
        <v>0</v>
      </c>
      <c r="AH5" s="93">
        <f>SUM(AF5:AG5)</f>
        <v>0</v>
      </c>
      <c r="AI5" s="94">
        <v>0</v>
      </c>
      <c r="AJ5" s="95"/>
      <c r="AK5" s="95"/>
      <c r="AN5" s="65" t="s">
        <v>66</v>
      </c>
      <c r="AO5" s="86" t="s">
        <v>67</v>
      </c>
      <c r="AP5" s="86" t="s">
        <v>68</v>
      </c>
      <c r="AR5" s="96" t="s">
        <v>69</v>
      </c>
      <c r="AS5" s="80">
        <v>138</v>
      </c>
      <c r="AT5" s="90">
        <v>16</v>
      </c>
      <c r="AU5" s="91">
        <f t="shared" ref="AU5:AU13" si="0">SUM(AS5:AT5)</f>
        <v>154</v>
      </c>
    </row>
    <row r="6" spans="1:47" x14ac:dyDescent="0.25">
      <c r="A6" s="9" t="s">
        <v>10</v>
      </c>
      <c r="B6" s="9"/>
      <c r="H6" s="5"/>
      <c r="I6" s="6" t="s">
        <v>11</v>
      </c>
      <c r="J6" s="6" t="s">
        <v>12</v>
      </c>
      <c r="K6" s="6" t="s">
        <v>13</v>
      </c>
      <c r="L6" s="10"/>
      <c r="N6" s="83" t="s">
        <v>70</v>
      </c>
      <c r="O6" s="64" t="s">
        <v>71</v>
      </c>
      <c r="P6" s="66"/>
      <c r="Q6" s="66"/>
      <c r="V6" s="97"/>
      <c r="W6" s="65" t="s">
        <v>72</v>
      </c>
      <c r="X6" s="65"/>
      <c r="Y6" s="65" t="s">
        <v>73</v>
      </c>
      <c r="Z6" s="65" t="s">
        <v>74</v>
      </c>
      <c r="AA6" s="65"/>
      <c r="AB6" s="65"/>
      <c r="AC6" s="69"/>
      <c r="AE6" s="79" t="s">
        <v>75</v>
      </c>
      <c r="AF6" s="90">
        <v>0</v>
      </c>
      <c r="AG6" s="90">
        <v>0</v>
      </c>
      <c r="AH6" s="93">
        <f>SUM(AF6:AG6)</f>
        <v>0</v>
      </c>
      <c r="AI6" s="94">
        <v>0</v>
      </c>
      <c r="AJ6" s="95"/>
      <c r="AK6" s="95"/>
      <c r="AM6" s="86" t="s">
        <v>25</v>
      </c>
      <c r="AN6" s="78" t="s">
        <v>4</v>
      </c>
      <c r="AO6" s="98" t="s">
        <v>4</v>
      </c>
      <c r="AP6" s="98" t="s">
        <v>6</v>
      </c>
      <c r="AR6" s="96" t="s">
        <v>76</v>
      </c>
      <c r="AS6" s="80">
        <v>132</v>
      </c>
      <c r="AT6" s="90">
        <v>23</v>
      </c>
      <c r="AU6" s="91">
        <f t="shared" si="0"/>
        <v>155</v>
      </c>
    </row>
    <row r="7" spans="1:47" x14ac:dyDescent="0.25">
      <c r="A7" s="9"/>
      <c r="B7" s="9" t="s">
        <v>14</v>
      </c>
      <c r="D7" s="62">
        <v>6070</v>
      </c>
      <c r="E7" s="62">
        <v>87835</v>
      </c>
      <c r="F7" s="11">
        <f>E7/15</f>
        <v>5855.666666666667</v>
      </c>
      <c r="G7" s="1" t="s">
        <v>15</v>
      </c>
      <c r="I7" s="2"/>
      <c r="J7" s="2"/>
      <c r="K7" s="2"/>
      <c r="L7" s="12"/>
      <c r="N7" s="83" t="s">
        <v>77</v>
      </c>
      <c r="O7" s="64" t="s">
        <v>78</v>
      </c>
      <c r="P7" s="66">
        <v>334</v>
      </c>
      <c r="Q7" s="66"/>
      <c r="V7" s="78" t="s">
        <v>79</v>
      </c>
      <c r="W7" s="78" t="s">
        <v>80</v>
      </c>
      <c r="X7" s="78" t="s">
        <v>81</v>
      </c>
      <c r="Y7" s="78" t="s">
        <v>80</v>
      </c>
      <c r="Z7" s="78" t="s">
        <v>80</v>
      </c>
      <c r="AA7" s="78" t="s">
        <v>82</v>
      </c>
      <c r="AB7" s="78" t="s">
        <v>83</v>
      </c>
      <c r="AC7" s="99" t="s">
        <v>58</v>
      </c>
      <c r="AE7" s="81" t="s">
        <v>18</v>
      </c>
      <c r="AF7" s="67">
        <f>SUM(AF5:AF6)</f>
        <v>0</v>
      </c>
      <c r="AG7" s="100">
        <f>SUM(AG5:AG6)</f>
        <v>0</v>
      </c>
      <c r="AH7" s="101">
        <f>SUM(AF7:AG7)</f>
        <v>0</v>
      </c>
      <c r="AI7" s="100">
        <f>SUM(AI5:AI6)</f>
        <v>0</v>
      </c>
      <c r="AJ7" s="73"/>
      <c r="AK7" s="73"/>
      <c r="AM7" s="79" t="s">
        <v>84</v>
      </c>
      <c r="AN7" s="66">
        <v>186</v>
      </c>
      <c r="AO7" s="75">
        <v>171</v>
      </c>
      <c r="AP7" s="102">
        <v>171</v>
      </c>
      <c r="AR7" s="96" t="s">
        <v>85</v>
      </c>
      <c r="AS7" s="90">
        <v>77</v>
      </c>
      <c r="AT7" s="90">
        <v>11</v>
      </c>
      <c r="AU7" s="91">
        <f t="shared" si="0"/>
        <v>88</v>
      </c>
    </row>
    <row r="8" spans="1:47" x14ac:dyDescent="0.25">
      <c r="A8" s="9"/>
      <c r="B8" s="9" t="s">
        <v>16</v>
      </c>
      <c r="D8" s="62">
        <v>277</v>
      </c>
      <c r="E8" s="62">
        <v>4137.5</v>
      </c>
      <c r="F8" s="13">
        <f>E8/15</f>
        <v>275.83333333333331</v>
      </c>
      <c r="H8" s="14" t="s">
        <v>17</v>
      </c>
      <c r="I8" s="15">
        <v>110</v>
      </c>
      <c r="J8" s="15">
        <v>37</v>
      </c>
      <c r="K8" s="2">
        <v>21</v>
      </c>
      <c r="L8" s="16"/>
      <c r="N8" s="97">
        <v>10</v>
      </c>
      <c r="O8" s="64" t="s">
        <v>86</v>
      </c>
      <c r="P8" s="66"/>
      <c r="Q8" s="66"/>
      <c r="AD8" s="85"/>
      <c r="AE8" s="85"/>
      <c r="AF8" s="80"/>
      <c r="AM8" s="79" t="s">
        <v>87</v>
      </c>
      <c r="AN8" s="66">
        <v>133</v>
      </c>
      <c r="AO8" s="75">
        <v>125</v>
      </c>
      <c r="AP8" s="102">
        <v>125</v>
      </c>
      <c r="AR8" s="96" t="s">
        <v>88</v>
      </c>
      <c r="AS8" s="90"/>
      <c r="AT8" s="103"/>
      <c r="AU8" s="91">
        <f t="shared" si="0"/>
        <v>0</v>
      </c>
    </row>
    <row r="9" spans="1:47" x14ac:dyDescent="0.25">
      <c r="B9" s="14" t="s">
        <v>18</v>
      </c>
      <c r="D9" s="17">
        <f>D7+D8</f>
        <v>6347</v>
      </c>
      <c r="E9" s="18">
        <f>E7+E8</f>
        <v>91972.5</v>
      </c>
      <c r="F9" s="19">
        <f>E9/15</f>
        <v>6131.5</v>
      </c>
      <c r="H9" s="14" t="s">
        <v>19</v>
      </c>
      <c r="I9" s="15">
        <v>138</v>
      </c>
      <c r="J9" s="15">
        <v>62</v>
      </c>
      <c r="K9" s="4">
        <v>27</v>
      </c>
      <c r="L9" s="16"/>
      <c r="N9" s="97">
        <v>11</v>
      </c>
      <c r="O9" s="64" t="s">
        <v>89</v>
      </c>
      <c r="P9" s="66">
        <v>277</v>
      </c>
      <c r="Q9" s="66">
        <v>40</v>
      </c>
      <c r="T9" s="64" t="s">
        <v>90</v>
      </c>
      <c r="V9" s="66">
        <v>628</v>
      </c>
      <c r="W9" s="97">
        <v>2</v>
      </c>
      <c r="X9" s="104"/>
      <c r="Y9" s="104">
        <v>257</v>
      </c>
      <c r="Z9" s="104">
        <v>151</v>
      </c>
      <c r="AA9" s="104">
        <v>84</v>
      </c>
      <c r="AB9" s="104">
        <v>29</v>
      </c>
      <c r="AC9" s="73">
        <f>SUM(V9:AB9)</f>
        <v>1151</v>
      </c>
      <c r="AD9" s="85" t="s">
        <v>68</v>
      </c>
      <c r="AE9" s="1"/>
      <c r="AF9" s="2"/>
      <c r="AG9" s="2"/>
      <c r="AH9" s="98" t="s">
        <v>4</v>
      </c>
      <c r="AI9" s="98" t="s">
        <v>91</v>
      </c>
      <c r="AJ9" s="78"/>
      <c r="AK9" s="78"/>
      <c r="AM9" s="79" t="s">
        <v>92</v>
      </c>
      <c r="AN9" s="66">
        <v>122</v>
      </c>
      <c r="AO9" s="75">
        <v>117</v>
      </c>
      <c r="AP9" s="102">
        <v>117</v>
      </c>
      <c r="AR9" s="96" t="s">
        <v>93</v>
      </c>
      <c r="AS9" s="90">
        <v>12</v>
      </c>
      <c r="AT9" s="90">
        <v>1</v>
      </c>
      <c r="AU9" s="91">
        <f t="shared" si="0"/>
        <v>13</v>
      </c>
    </row>
    <row r="10" spans="1:47" x14ac:dyDescent="0.25">
      <c r="A10" s="9" t="s">
        <v>20</v>
      </c>
      <c r="B10" s="9"/>
      <c r="D10" s="15"/>
      <c r="E10" s="15"/>
      <c r="F10" s="20"/>
      <c r="H10" s="21" t="s">
        <v>21</v>
      </c>
      <c r="I10" s="15">
        <v>206</v>
      </c>
      <c r="J10" s="15">
        <v>91</v>
      </c>
      <c r="K10" s="22">
        <v>45</v>
      </c>
      <c r="L10" s="16"/>
      <c r="N10" s="97">
        <v>13</v>
      </c>
      <c r="O10" s="64" t="s">
        <v>94</v>
      </c>
      <c r="P10" s="66">
        <v>980</v>
      </c>
      <c r="Q10" s="66">
        <v>594</v>
      </c>
      <c r="T10" s="64" t="s">
        <v>95</v>
      </c>
      <c r="V10" s="66">
        <v>243</v>
      </c>
      <c r="W10" s="97">
        <v>0</v>
      </c>
      <c r="X10" s="104"/>
      <c r="Y10" s="104">
        <v>92</v>
      </c>
      <c r="Z10" s="97">
        <v>42</v>
      </c>
      <c r="AA10" s="97">
        <v>26</v>
      </c>
      <c r="AB10" s="97">
        <v>20</v>
      </c>
      <c r="AC10" s="73">
        <f>SUM(V10:AB10)</f>
        <v>423</v>
      </c>
      <c r="AE10" s="79" t="s">
        <v>96</v>
      </c>
      <c r="AF10" s="80"/>
      <c r="AH10" s="80">
        <v>0</v>
      </c>
      <c r="AI10" s="94">
        <v>0</v>
      </c>
      <c r="AJ10" s="95"/>
      <c r="AK10" s="95"/>
      <c r="AM10" s="79" t="s">
        <v>97</v>
      </c>
      <c r="AN10" s="66">
        <v>11</v>
      </c>
      <c r="AO10" s="75">
        <v>4</v>
      </c>
      <c r="AP10" s="102">
        <v>4</v>
      </c>
      <c r="AR10" s="96" t="s">
        <v>98</v>
      </c>
      <c r="AS10" s="90">
        <v>10</v>
      </c>
      <c r="AT10" s="90">
        <v>1</v>
      </c>
      <c r="AU10" s="91">
        <f t="shared" si="0"/>
        <v>11</v>
      </c>
    </row>
    <row r="11" spans="1:47" x14ac:dyDescent="0.25">
      <c r="A11" s="9"/>
      <c r="B11" s="9" t="s">
        <v>14</v>
      </c>
      <c r="C11" s="23"/>
      <c r="D11" s="62">
        <v>1278</v>
      </c>
      <c r="E11" s="62">
        <v>8414</v>
      </c>
      <c r="F11" s="11">
        <f>E11/15</f>
        <v>560.93333333333328</v>
      </c>
      <c r="G11" s="24"/>
      <c r="H11" s="9" t="s">
        <v>18</v>
      </c>
      <c r="I11" s="25">
        <f>I9+I8</f>
        <v>248</v>
      </c>
      <c r="J11" s="25">
        <f>J8+J9</f>
        <v>99</v>
      </c>
      <c r="K11" s="26">
        <f>K8+K9</f>
        <v>48</v>
      </c>
      <c r="L11" s="27"/>
      <c r="N11" s="97">
        <v>14</v>
      </c>
      <c r="O11" s="64" t="s">
        <v>99</v>
      </c>
      <c r="P11" s="66"/>
      <c r="Q11" s="66"/>
      <c r="V11" s="66"/>
      <c r="W11" s="66"/>
      <c r="X11" s="66"/>
      <c r="Y11" s="66"/>
      <c r="Z11" s="66"/>
      <c r="AA11" s="66"/>
      <c r="AB11" s="66"/>
      <c r="AC11" s="69"/>
      <c r="AE11" s="79" t="s">
        <v>100</v>
      </c>
      <c r="AF11" s="80"/>
      <c r="AG11" s="94"/>
      <c r="AH11" s="80">
        <v>0</v>
      </c>
      <c r="AI11" s="94">
        <v>0</v>
      </c>
      <c r="AJ11" s="95"/>
      <c r="AK11" s="95"/>
      <c r="AL11" s="81" t="s">
        <v>101</v>
      </c>
      <c r="AM11" s="89"/>
      <c r="AN11" s="67">
        <f>SUM(AN7:AN10)</f>
        <v>452</v>
      </c>
      <c r="AO11" s="67">
        <f>SUM(AO7:AO10)</f>
        <v>417</v>
      </c>
      <c r="AP11" s="106">
        <f>SUM(AP7:AP10)</f>
        <v>417</v>
      </c>
      <c r="AR11" s="96" t="s">
        <v>102</v>
      </c>
      <c r="AS11" s="80">
        <v>5</v>
      </c>
      <c r="AT11" s="90">
        <v>3</v>
      </c>
      <c r="AU11" s="91">
        <f t="shared" si="0"/>
        <v>8</v>
      </c>
    </row>
    <row r="12" spans="1:47" x14ac:dyDescent="0.25">
      <c r="A12" s="21"/>
      <c r="B12" s="9" t="s">
        <v>16</v>
      </c>
      <c r="D12" s="62">
        <v>41</v>
      </c>
      <c r="E12" s="62">
        <v>263</v>
      </c>
      <c r="F12" s="13">
        <f>E12/15</f>
        <v>17.533333333333335</v>
      </c>
      <c r="H12" s="14" t="s">
        <v>22</v>
      </c>
      <c r="I12" s="14"/>
      <c r="J12" s="28">
        <f>J11/I11</f>
        <v>0.39919354838709675</v>
      </c>
      <c r="K12" s="28">
        <f>K11/J11</f>
        <v>0.48484848484848486</v>
      </c>
      <c r="L12" s="29"/>
      <c r="N12" s="97">
        <v>15</v>
      </c>
      <c r="O12" s="64" t="s">
        <v>103</v>
      </c>
      <c r="P12" s="66"/>
      <c r="Q12" s="66"/>
      <c r="S12" s="107"/>
      <c r="T12" s="107" t="s">
        <v>104</v>
      </c>
      <c r="U12" s="97"/>
      <c r="V12" s="66">
        <v>5</v>
      </c>
      <c r="W12" s="66"/>
      <c r="X12" s="66"/>
      <c r="Y12" s="66">
        <v>4</v>
      </c>
      <c r="Z12" s="66"/>
      <c r="AA12" s="66">
        <v>1</v>
      </c>
      <c r="AB12" s="66">
        <v>1</v>
      </c>
      <c r="AC12" s="73">
        <f>SUM(V12:AB12)</f>
        <v>11</v>
      </c>
      <c r="AE12" s="79" t="s">
        <v>105</v>
      </c>
      <c r="AF12" s="80"/>
      <c r="AG12" s="94"/>
      <c r="AH12" s="80">
        <v>0</v>
      </c>
      <c r="AI12" s="94">
        <v>0</v>
      </c>
      <c r="AJ12" s="95"/>
      <c r="AK12" s="95"/>
      <c r="AR12" s="79" t="s">
        <v>106</v>
      </c>
      <c r="AS12" s="90"/>
      <c r="AT12" s="90"/>
      <c r="AU12" s="91">
        <f t="shared" si="0"/>
        <v>0</v>
      </c>
    </row>
    <row r="13" spans="1:47" x14ac:dyDescent="0.25">
      <c r="B13" s="14" t="s">
        <v>18</v>
      </c>
      <c r="D13" s="30">
        <f>D11+D12</f>
        <v>1319</v>
      </c>
      <c r="E13" s="31">
        <f>E11+E12</f>
        <v>8677</v>
      </c>
      <c r="F13" s="32">
        <f>E13/15</f>
        <v>578.4666666666667</v>
      </c>
      <c r="I13" s="14"/>
      <c r="J13" s="14"/>
      <c r="K13" s="14"/>
      <c r="L13" s="27"/>
      <c r="N13" s="97">
        <v>16</v>
      </c>
      <c r="O13" s="64" t="s">
        <v>107</v>
      </c>
      <c r="P13" s="66">
        <v>48</v>
      </c>
      <c r="Q13" s="66">
        <v>6</v>
      </c>
      <c r="S13" s="107"/>
      <c r="T13" s="107" t="s">
        <v>108</v>
      </c>
      <c r="U13" s="97"/>
      <c r="V13" s="66">
        <v>99</v>
      </c>
      <c r="W13" s="66"/>
      <c r="X13" s="104">
        <v>21</v>
      </c>
      <c r="Y13" s="104">
        <v>5</v>
      </c>
      <c r="Z13" s="104"/>
      <c r="AA13" s="104">
        <v>13</v>
      </c>
      <c r="AB13" s="104">
        <v>7</v>
      </c>
      <c r="AC13" s="73">
        <f t="shared" ref="AC13:AC19" si="1">SUM(V13:AB13)</f>
        <v>145</v>
      </c>
      <c r="AD13" s="90"/>
      <c r="AE13" s="79" t="s">
        <v>109</v>
      </c>
      <c r="AF13" s="80"/>
      <c r="AG13" s="94"/>
      <c r="AH13" s="94" t="s">
        <v>110</v>
      </c>
      <c r="AI13" s="94" t="s">
        <v>110</v>
      </c>
      <c r="AJ13" s="95"/>
      <c r="AK13" s="95"/>
      <c r="AL13" s="108" t="s">
        <v>111</v>
      </c>
      <c r="AO13" s="109" t="s">
        <v>112</v>
      </c>
      <c r="AR13" s="79" t="s">
        <v>113</v>
      </c>
      <c r="AS13" s="80">
        <f>SUM(AS17:AS21)</f>
        <v>47</v>
      </c>
      <c r="AT13" s="80">
        <f>SUM(AT17:AT21)</f>
        <v>2</v>
      </c>
      <c r="AU13" s="91">
        <f t="shared" si="0"/>
        <v>49</v>
      </c>
    </row>
    <row r="14" spans="1:47" x14ac:dyDescent="0.25">
      <c r="A14" s="1" t="e">
        <f>SUM('Spring 2019'!AD203274A1:A13)</f>
        <v>#NAME?</v>
      </c>
      <c r="D14" s="25">
        <f>D9+D13</f>
        <v>7666</v>
      </c>
      <c r="E14" s="33">
        <f>E9+E13</f>
        <v>100649.5</v>
      </c>
      <c r="F14" s="34">
        <f>F9+F13</f>
        <v>6709.9666666666672</v>
      </c>
      <c r="G14" s="1" t="s">
        <v>23</v>
      </c>
      <c r="H14" s="21"/>
      <c r="I14" s="35"/>
      <c r="J14" s="36"/>
      <c r="K14" s="35"/>
      <c r="L14" s="27"/>
      <c r="N14" s="97">
        <v>19</v>
      </c>
      <c r="O14" s="64" t="s">
        <v>114</v>
      </c>
      <c r="P14" s="66"/>
      <c r="Q14" s="66"/>
      <c r="S14" s="107"/>
      <c r="T14" s="107" t="s">
        <v>115</v>
      </c>
      <c r="U14" s="97"/>
      <c r="V14" s="66">
        <v>1</v>
      </c>
      <c r="W14" s="66"/>
      <c r="X14" s="104"/>
      <c r="Y14" s="104"/>
      <c r="Z14" s="104"/>
      <c r="AA14" s="104"/>
      <c r="AB14" s="104"/>
      <c r="AC14" s="73">
        <f t="shared" si="1"/>
        <v>1</v>
      </c>
      <c r="AD14" s="90"/>
      <c r="AL14" s="108" t="s">
        <v>116</v>
      </c>
      <c r="AN14" s="109" t="s">
        <v>117</v>
      </c>
      <c r="AR14" s="124" t="s">
        <v>120</v>
      </c>
      <c r="AS14" s="67">
        <f>SUM(AS4:AS13)</f>
        <v>547</v>
      </c>
      <c r="AT14" s="68">
        <f>SUM(AT4:AT13)</f>
        <v>73</v>
      </c>
      <c r="AU14" s="91">
        <f>SUM(AU4:AU13)</f>
        <v>620</v>
      </c>
    </row>
    <row r="15" spans="1:47" x14ac:dyDescent="0.25">
      <c r="B15" s="21"/>
      <c r="C15" s="9"/>
      <c r="D15" s="37"/>
      <c r="E15" s="37"/>
      <c r="F15" s="38"/>
      <c r="G15" s="1"/>
      <c r="H15" s="14" t="s">
        <v>17</v>
      </c>
      <c r="I15" s="15">
        <v>401</v>
      </c>
      <c r="J15" s="15">
        <v>242</v>
      </c>
      <c r="K15" s="39">
        <v>168</v>
      </c>
      <c r="L15" s="16"/>
      <c r="N15" s="97">
        <v>23</v>
      </c>
      <c r="O15" s="64" t="s">
        <v>118</v>
      </c>
      <c r="P15" s="66">
        <v>199</v>
      </c>
      <c r="Q15" s="66">
        <v>36</v>
      </c>
      <c r="S15" s="107"/>
      <c r="T15" s="107" t="s">
        <v>119</v>
      </c>
      <c r="U15" s="97"/>
      <c r="V15" s="66">
        <v>17</v>
      </c>
      <c r="W15" s="66"/>
      <c r="X15" s="104">
        <v>10</v>
      </c>
      <c r="Y15" s="104">
        <v>4</v>
      </c>
      <c r="Z15" s="104"/>
      <c r="AA15" s="104"/>
      <c r="AB15" s="104">
        <v>1</v>
      </c>
      <c r="AC15" s="73">
        <f t="shared" si="1"/>
        <v>32</v>
      </c>
      <c r="AD15" s="90"/>
      <c r="AS15" s="110"/>
      <c r="AT15" s="110"/>
    </row>
    <row r="16" spans="1:47" x14ac:dyDescent="0.25">
      <c r="A16" s="7" t="s">
        <v>24</v>
      </c>
      <c r="C16" s="8"/>
      <c r="D16" s="40" t="s">
        <v>4</v>
      </c>
      <c r="E16" s="40" t="s">
        <v>5</v>
      </c>
      <c r="F16" s="41" t="s">
        <v>6</v>
      </c>
      <c r="H16" s="14" t="s">
        <v>19</v>
      </c>
      <c r="I16" s="15">
        <v>608</v>
      </c>
      <c r="J16" s="15">
        <v>349</v>
      </c>
      <c r="K16" s="4">
        <v>212</v>
      </c>
      <c r="L16" s="16"/>
      <c r="N16" s="97">
        <v>24</v>
      </c>
      <c r="O16" s="64" t="s">
        <v>121</v>
      </c>
      <c r="P16" s="66">
        <v>672</v>
      </c>
      <c r="Q16" s="66"/>
      <c r="S16" s="107"/>
      <c r="T16" s="107" t="s">
        <v>122</v>
      </c>
      <c r="U16" s="97"/>
      <c r="V16" s="66">
        <v>98</v>
      </c>
      <c r="W16" s="66"/>
      <c r="X16" s="104">
        <v>29</v>
      </c>
      <c r="Y16" s="104">
        <v>13</v>
      </c>
      <c r="Z16" s="104"/>
      <c r="AA16" s="104">
        <v>8</v>
      </c>
      <c r="AB16" s="104">
        <v>1</v>
      </c>
      <c r="AC16" s="73">
        <f t="shared" si="1"/>
        <v>149</v>
      </c>
      <c r="AD16" s="90"/>
      <c r="AM16" s="86" t="s">
        <v>20</v>
      </c>
      <c r="AN16" s="98" t="s">
        <v>4</v>
      </c>
      <c r="AO16" s="98" t="s">
        <v>4</v>
      </c>
      <c r="AP16" s="98" t="s">
        <v>6</v>
      </c>
      <c r="AR16" s="98" t="s">
        <v>123</v>
      </c>
    </row>
    <row r="17" spans="1:47" x14ac:dyDescent="0.25">
      <c r="A17" s="9" t="s">
        <v>25</v>
      </c>
      <c r="C17" s="9"/>
      <c r="D17" s="15"/>
      <c r="E17" s="15"/>
      <c r="F17" s="20"/>
      <c r="H17" s="21" t="s">
        <v>21</v>
      </c>
      <c r="I17" s="15">
        <v>928</v>
      </c>
      <c r="J17" s="15">
        <v>555</v>
      </c>
      <c r="K17" s="4">
        <v>366</v>
      </c>
      <c r="L17" s="16"/>
      <c r="N17" s="97">
        <v>25</v>
      </c>
      <c r="O17" s="64" t="s">
        <v>124</v>
      </c>
      <c r="P17" s="66">
        <v>8</v>
      </c>
      <c r="Q17" s="66">
        <v>64</v>
      </c>
      <c r="S17" s="107"/>
      <c r="T17" s="107" t="s">
        <v>125</v>
      </c>
      <c r="U17" s="97"/>
      <c r="V17" s="66">
        <v>565</v>
      </c>
      <c r="W17" s="104">
        <v>2</v>
      </c>
      <c r="X17" s="104">
        <v>263</v>
      </c>
      <c r="Y17" s="104"/>
      <c r="Z17" s="104">
        <v>166</v>
      </c>
      <c r="AA17" s="104">
        <v>82</v>
      </c>
      <c r="AB17" s="104">
        <v>37</v>
      </c>
      <c r="AC17" s="73">
        <f t="shared" si="1"/>
        <v>1115</v>
      </c>
      <c r="AD17" s="90"/>
      <c r="AM17" s="79" t="s">
        <v>126</v>
      </c>
      <c r="AN17" s="75"/>
      <c r="AO17" s="75">
        <v>616</v>
      </c>
      <c r="AP17" s="94">
        <v>228</v>
      </c>
      <c r="AR17" t="s">
        <v>127</v>
      </c>
      <c r="AS17" s="90">
        <v>2</v>
      </c>
      <c r="AT17" s="90">
        <v>0</v>
      </c>
      <c r="AU17" s="91">
        <f>SUM(AS17:AT17)</f>
        <v>2</v>
      </c>
    </row>
    <row r="18" spans="1:47" x14ac:dyDescent="0.25">
      <c r="B18" s="9" t="s">
        <v>14</v>
      </c>
      <c r="D18" s="62">
        <v>627</v>
      </c>
      <c r="E18" s="62">
        <v>6926</v>
      </c>
      <c r="F18" s="11">
        <f>E18/12</f>
        <v>577.16666666666663</v>
      </c>
      <c r="H18" s="9" t="s">
        <v>18</v>
      </c>
      <c r="I18" s="25">
        <f>I15+I16</f>
        <v>1009</v>
      </c>
      <c r="J18" s="25">
        <f>J15+J16</f>
        <v>591</v>
      </c>
      <c r="K18" s="26">
        <f>K15+K16</f>
        <v>380</v>
      </c>
      <c r="L18" s="4"/>
      <c r="N18" s="97">
        <v>26</v>
      </c>
      <c r="O18" s="64" t="s">
        <v>128</v>
      </c>
      <c r="P18" s="66">
        <v>348</v>
      </c>
      <c r="Q18" s="66">
        <v>23</v>
      </c>
      <c r="T18" s="107" t="s">
        <v>129</v>
      </c>
      <c r="U18" s="97"/>
      <c r="V18" s="97">
        <v>38</v>
      </c>
      <c r="W18" s="97"/>
      <c r="X18" s="111">
        <v>14</v>
      </c>
      <c r="Y18" s="104"/>
      <c r="Z18" s="111"/>
      <c r="AA18" s="111">
        <v>3</v>
      </c>
      <c r="AB18" s="111">
        <v>1</v>
      </c>
      <c r="AC18" s="73">
        <f t="shared" si="1"/>
        <v>56</v>
      </c>
      <c r="AD18" s="90"/>
      <c r="AF18"/>
      <c r="AG18"/>
      <c r="AH18"/>
      <c r="AI18"/>
      <c r="AJ18" s="107"/>
      <c r="AK18" s="107"/>
      <c r="AM18" s="79" t="s">
        <v>130</v>
      </c>
      <c r="AN18" s="75"/>
      <c r="AO18" s="75">
        <v>108</v>
      </c>
      <c r="AP18" s="94">
        <v>57.5</v>
      </c>
      <c r="AR18" t="s">
        <v>131</v>
      </c>
      <c r="AS18" s="90">
        <v>29</v>
      </c>
      <c r="AT18" s="90">
        <v>1</v>
      </c>
      <c r="AU18" s="91">
        <f>SUM(AS18:AT18)</f>
        <v>30</v>
      </c>
    </row>
    <row r="19" spans="1:47" x14ac:dyDescent="0.25">
      <c r="B19" s="9" t="s">
        <v>16</v>
      </c>
      <c r="D19" s="62">
        <v>26</v>
      </c>
      <c r="E19" s="62">
        <v>289.5</v>
      </c>
      <c r="F19" s="13">
        <f>E19/12</f>
        <v>24.125</v>
      </c>
      <c r="H19" s="14" t="s">
        <v>22</v>
      </c>
      <c r="I19" s="14"/>
      <c r="J19" s="28">
        <f>J18/I18</f>
        <v>0.58572844400396429</v>
      </c>
      <c r="K19" s="28">
        <f>K18/J18</f>
        <v>0.64297800338409472</v>
      </c>
      <c r="L19" s="4"/>
      <c r="N19" s="97">
        <v>27</v>
      </c>
      <c r="O19" s="64" t="s">
        <v>132</v>
      </c>
      <c r="P19" s="66">
        <v>70</v>
      </c>
      <c r="Q19" s="66">
        <v>5</v>
      </c>
      <c r="T19" s="107" t="s">
        <v>133</v>
      </c>
      <c r="U19" s="97"/>
      <c r="V19" s="66">
        <v>48</v>
      </c>
      <c r="W19" s="66"/>
      <c r="X19" s="104">
        <v>8</v>
      </c>
      <c r="Y19" s="104"/>
      <c r="Z19" s="104">
        <v>5</v>
      </c>
      <c r="AA19" s="104">
        <v>3</v>
      </c>
      <c r="AB19" s="104">
        <v>1</v>
      </c>
      <c r="AC19" s="73">
        <f t="shared" si="1"/>
        <v>65</v>
      </c>
      <c r="AF19"/>
      <c r="AG19"/>
      <c r="AH19"/>
      <c r="AI19"/>
      <c r="AJ19" s="107"/>
      <c r="AK19" s="107"/>
      <c r="AL19" s="81" t="s">
        <v>101</v>
      </c>
      <c r="AM19" s="89"/>
      <c r="AN19" s="105">
        <f>AN17+AN18</f>
        <v>0</v>
      </c>
      <c r="AO19" s="112">
        <f>AO17+AO18</f>
        <v>724</v>
      </c>
      <c r="AP19" s="106">
        <f>AP17+AP18</f>
        <v>285.5</v>
      </c>
      <c r="AR19" t="s">
        <v>134</v>
      </c>
      <c r="AS19" s="90">
        <v>1</v>
      </c>
      <c r="AT19" s="90">
        <v>0</v>
      </c>
      <c r="AU19" s="91">
        <f>SUM(AS19:AT19)</f>
        <v>1</v>
      </c>
    </row>
    <row r="20" spans="1:47" x14ac:dyDescent="0.25">
      <c r="B20" s="14" t="s">
        <v>18</v>
      </c>
      <c r="D20" s="17">
        <f>D18+D19</f>
        <v>653</v>
      </c>
      <c r="E20" s="18">
        <f>E18+E19</f>
        <v>7215.5</v>
      </c>
      <c r="F20" s="19">
        <f>E20/12</f>
        <v>601.29166666666663</v>
      </c>
      <c r="I20" s="14"/>
      <c r="J20" s="14"/>
      <c r="K20" s="14"/>
      <c r="N20" s="97">
        <v>30</v>
      </c>
      <c r="O20" s="64" t="s">
        <v>135</v>
      </c>
      <c r="P20" s="66"/>
      <c r="Q20" s="66"/>
      <c r="T20" s="113" t="s">
        <v>18</v>
      </c>
      <c r="U20" s="110"/>
      <c r="V20" s="114">
        <f t="shared" ref="V20:AB20" si="2">SUM(V12:V19)</f>
        <v>871</v>
      </c>
      <c r="W20" s="114">
        <f t="shared" si="2"/>
        <v>2</v>
      </c>
      <c r="X20" s="114">
        <f t="shared" si="2"/>
        <v>345</v>
      </c>
      <c r="Y20" s="114">
        <f t="shared" si="2"/>
        <v>26</v>
      </c>
      <c r="Z20" s="114">
        <f t="shared" si="2"/>
        <v>171</v>
      </c>
      <c r="AA20" s="114">
        <f t="shared" si="2"/>
        <v>110</v>
      </c>
      <c r="AB20" s="114">
        <f t="shared" si="2"/>
        <v>49</v>
      </c>
      <c r="AC20" s="114">
        <f>SUM(AC12:AC19)</f>
        <v>1574</v>
      </c>
      <c r="AF20"/>
      <c r="AG20"/>
      <c r="AH20"/>
      <c r="AI20"/>
      <c r="AJ20" s="107"/>
      <c r="AK20" s="107"/>
      <c r="AL20" s="81" t="s">
        <v>18</v>
      </c>
      <c r="AM20" s="89"/>
      <c r="AN20" s="105">
        <f>AN11+AN19</f>
        <v>452</v>
      </c>
      <c r="AO20" s="112">
        <f>AO11+AO19</f>
        <v>1141</v>
      </c>
      <c r="AP20" s="106">
        <f>AP11+AP19</f>
        <v>702.5</v>
      </c>
      <c r="AR20" s="3" t="s">
        <v>193</v>
      </c>
      <c r="AS20" s="4">
        <v>3</v>
      </c>
      <c r="AT20" s="90">
        <v>0</v>
      </c>
      <c r="AU20" s="91">
        <f>SUM(AS20:AT20)</f>
        <v>3</v>
      </c>
    </row>
    <row r="21" spans="1:47" x14ac:dyDescent="0.25">
      <c r="A21" s="9" t="s">
        <v>20</v>
      </c>
      <c r="C21" s="9"/>
      <c r="D21" s="15"/>
      <c r="E21" s="15"/>
      <c r="F21" s="20"/>
      <c r="G21" s="1" t="s">
        <v>26</v>
      </c>
      <c r="I21" s="14"/>
      <c r="J21" s="14"/>
      <c r="K21" s="14"/>
      <c r="N21" s="97">
        <v>31</v>
      </c>
      <c r="O21" s="64" t="s">
        <v>136</v>
      </c>
      <c r="P21" s="66">
        <v>290</v>
      </c>
      <c r="Q21" s="66">
        <v>54</v>
      </c>
      <c r="V21" s="66"/>
      <c r="W21" s="66"/>
      <c r="X21" s="66"/>
      <c r="Y21" s="66"/>
      <c r="AF21"/>
      <c r="AG21"/>
      <c r="AH21"/>
      <c r="AI21"/>
      <c r="AJ21" s="107"/>
      <c r="AK21" s="107"/>
      <c r="AR21" s="79" t="s">
        <v>194</v>
      </c>
      <c r="AS21" s="80">
        <v>12</v>
      </c>
      <c r="AT21" s="80">
        <v>1</v>
      </c>
      <c r="AU21" s="91">
        <f>SUM(AS21:AT21)</f>
        <v>13</v>
      </c>
    </row>
    <row r="22" spans="1:47" x14ac:dyDescent="0.25">
      <c r="B22" s="9" t="s">
        <v>14</v>
      </c>
      <c r="D22" s="62">
        <v>1131</v>
      </c>
      <c r="E22" s="62">
        <v>5275.5</v>
      </c>
      <c r="F22" s="11">
        <f>E22/12</f>
        <v>439.625</v>
      </c>
      <c r="H22" s="14" t="s">
        <v>17</v>
      </c>
      <c r="I22" s="30">
        <f>I8+I15</f>
        <v>511</v>
      </c>
      <c r="J22" s="42">
        <f t="shared" ref="I22:K25" si="3">J8+J15</f>
        <v>279</v>
      </c>
      <c r="K22" s="42">
        <f>K8+K15</f>
        <v>189</v>
      </c>
      <c r="N22" s="97">
        <v>38</v>
      </c>
      <c r="O22" s="64" t="s">
        <v>137</v>
      </c>
      <c r="P22" s="66">
        <v>22</v>
      </c>
      <c r="Q22" s="66"/>
      <c r="AF22"/>
      <c r="AG22"/>
      <c r="AH22"/>
      <c r="AI22"/>
      <c r="AJ22" s="107"/>
      <c r="AK22" s="107"/>
    </row>
    <row r="23" spans="1:47" x14ac:dyDescent="0.25">
      <c r="B23" s="9" t="s">
        <v>16</v>
      </c>
      <c r="D23" s="62">
        <v>37</v>
      </c>
      <c r="E23" s="62">
        <v>166.5</v>
      </c>
      <c r="F23" s="13">
        <f>E23/12</f>
        <v>13.875</v>
      </c>
      <c r="H23" s="14" t="s">
        <v>19</v>
      </c>
      <c r="I23" s="30">
        <f>I9+I16</f>
        <v>746</v>
      </c>
      <c r="J23" s="30">
        <f t="shared" si="3"/>
        <v>411</v>
      </c>
      <c r="K23" s="43">
        <f>K9+K16</f>
        <v>239</v>
      </c>
      <c r="N23" s="97">
        <v>40</v>
      </c>
      <c r="O23" s="64" t="s">
        <v>138</v>
      </c>
      <c r="P23" s="66">
        <v>200</v>
      </c>
      <c r="Q23" s="66">
        <v>22</v>
      </c>
      <c r="AF23"/>
      <c r="AG23"/>
      <c r="AH23"/>
      <c r="AI23"/>
      <c r="AJ23" s="107"/>
      <c r="AK23" s="107"/>
      <c r="AL23" s="163" t="s">
        <v>139</v>
      </c>
      <c r="AM23" s="163"/>
      <c r="AN23" s="163"/>
      <c r="AO23" s="163"/>
      <c r="AP23" s="163"/>
    </row>
    <row r="24" spans="1:47" x14ac:dyDescent="0.25">
      <c r="B24" s="14" t="s">
        <v>18</v>
      </c>
      <c r="D24" s="30">
        <f>D22+D23</f>
        <v>1168</v>
      </c>
      <c r="E24" s="30">
        <f>E22+E23</f>
        <v>5442</v>
      </c>
      <c r="F24" s="32">
        <f>E24/12</f>
        <v>453.5</v>
      </c>
      <c r="H24" s="21" t="s">
        <v>21</v>
      </c>
      <c r="I24" s="17">
        <f t="shared" si="3"/>
        <v>1134</v>
      </c>
      <c r="J24" s="17">
        <f t="shared" si="3"/>
        <v>646</v>
      </c>
      <c r="K24" s="43">
        <f>K10+K17</f>
        <v>411</v>
      </c>
      <c r="N24" s="97">
        <v>42</v>
      </c>
      <c r="O24" s="64" t="s">
        <v>140</v>
      </c>
      <c r="P24" s="66">
        <v>541</v>
      </c>
      <c r="Q24" s="66">
        <v>72</v>
      </c>
      <c r="AM24" s="5" t="s">
        <v>141</v>
      </c>
      <c r="AN24" s="6"/>
      <c r="AO24" s="6"/>
      <c r="AP24" s="6"/>
    </row>
    <row r="25" spans="1:47" ht="15.75" x14ac:dyDescent="0.25">
      <c r="A25" s="1" t="s">
        <v>27</v>
      </c>
      <c r="C25" s="8"/>
      <c r="D25" s="25">
        <f>D20+D24</f>
        <v>1821</v>
      </c>
      <c r="E25" s="33">
        <f>E20+E24</f>
        <v>12657.5</v>
      </c>
      <c r="F25" s="34">
        <f>E25/12</f>
        <v>1054.7916666666667</v>
      </c>
      <c r="H25" s="9" t="s">
        <v>18</v>
      </c>
      <c r="I25" s="44">
        <f t="shared" si="3"/>
        <v>1257</v>
      </c>
      <c r="J25" s="45">
        <f t="shared" si="3"/>
        <v>690</v>
      </c>
      <c r="K25" s="45">
        <f t="shared" si="3"/>
        <v>428</v>
      </c>
      <c r="N25" s="97">
        <v>43</v>
      </c>
      <c r="O25" s="64" t="s">
        <v>142</v>
      </c>
      <c r="P25" s="66"/>
      <c r="Q25" s="66"/>
      <c r="S25" s="160" t="s">
        <v>143</v>
      </c>
      <c r="T25" s="160"/>
      <c r="U25" s="160"/>
      <c r="V25" s="160"/>
      <c r="W25" s="160"/>
      <c r="X25" s="160"/>
      <c r="Y25" s="160"/>
      <c r="Z25" s="160"/>
      <c r="AA25" s="160"/>
      <c r="AB25" s="160"/>
      <c r="AC25" s="160"/>
      <c r="AD25" s="159" t="s">
        <v>144</v>
      </c>
      <c r="AE25" s="159"/>
      <c r="AF25" s="159"/>
      <c r="AG25" s="159"/>
      <c r="AH25" s="159"/>
      <c r="AI25" s="159"/>
      <c r="AJ25" s="63"/>
      <c r="AK25" s="63"/>
    </row>
    <row r="26" spans="1:47" x14ac:dyDescent="0.25">
      <c r="C26" s="8"/>
      <c r="D26" s="46"/>
      <c r="E26" s="46"/>
      <c r="F26" s="47"/>
      <c r="H26" s="14" t="s">
        <v>22</v>
      </c>
      <c r="I26" s="48"/>
      <c r="J26" s="49">
        <f>J25/I25</f>
        <v>0.54892601431980903</v>
      </c>
      <c r="K26" s="49">
        <f>K25/J25</f>
        <v>0.62028985507246381</v>
      </c>
      <c r="N26" s="97">
        <v>44</v>
      </c>
      <c r="O26" s="64" t="s">
        <v>145</v>
      </c>
      <c r="P26" s="66">
        <v>314</v>
      </c>
      <c r="Q26" s="66">
        <v>206</v>
      </c>
      <c r="V26" s="78" t="s">
        <v>146</v>
      </c>
      <c r="W26" s="78" t="s">
        <v>147</v>
      </c>
      <c r="X26" s="99" t="s">
        <v>58</v>
      </c>
      <c r="Y26" s="110"/>
      <c r="Z26" s="110"/>
      <c r="AA26" s="110"/>
      <c r="AB26" s="110"/>
      <c r="AL26" s="115" t="s">
        <v>148</v>
      </c>
      <c r="AM26" s="116">
        <f>AO11</f>
        <v>417</v>
      </c>
      <c r="AO26" s="149" t="s">
        <v>4</v>
      </c>
      <c r="AP26" s="117" t="s">
        <v>149</v>
      </c>
    </row>
    <row r="27" spans="1:47" x14ac:dyDescent="0.25">
      <c r="A27" s="7" t="s">
        <v>28</v>
      </c>
      <c r="B27" s="21"/>
      <c r="C27" s="21"/>
      <c r="D27" s="40" t="s">
        <v>4</v>
      </c>
      <c r="E27" s="40" t="s">
        <v>5</v>
      </c>
      <c r="F27" s="41" t="s">
        <v>6</v>
      </c>
      <c r="N27" s="97">
        <v>45</v>
      </c>
      <c r="O27" s="64" t="s">
        <v>150</v>
      </c>
      <c r="P27" s="66">
        <v>620</v>
      </c>
      <c r="Q27" s="66">
        <v>41</v>
      </c>
      <c r="T27" s="64" t="s">
        <v>151</v>
      </c>
      <c r="V27" s="118">
        <v>119</v>
      </c>
      <c r="W27" s="119">
        <v>2216</v>
      </c>
      <c r="X27" s="120">
        <f>SUM(V27:W27)</f>
        <v>2335</v>
      </c>
      <c r="Y27" s="110"/>
      <c r="Z27" s="110"/>
      <c r="AA27" s="110"/>
      <c r="AB27" s="110"/>
      <c r="AC27" s="97"/>
      <c r="AM27" s="79" t="s">
        <v>152</v>
      </c>
      <c r="AO27" s="150">
        <v>364</v>
      </c>
      <c r="AP27" s="121">
        <v>0.85</v>
      </c>
    </row>
    <row r="28" spans="1:47" x14ac:dyDescent="0.25">
      <c r="A28" s="9" t="s">
        <v>25</v>
      </c>
      <c r="B28" s="9"/>
      <c r="D28" s="15"/>
      <c r="E28" s="15"/>
      <c r="F28" s="20"/>
      <c r="N28" s="97">
        <v>46</v>
      </c>
      <c r="O28" s="64" t="s">
        <v>153</v>
      </c>
      <c r="P28" s="66"/>
      <c r="Q28" s="66"/>
      <c r="T28" s="64" t="s">
        <v>154</v>
      </c>
      <c r="V28" s="119">
        <v>119</v>
      </c>
      <c r="W28" s="119">
        <v>2216</v>
      </c>
      <c r="X28" s="120">
        <f>SUM(V28:W28)</f>
        <v>2335</v>
      </c>
      <c r="Y28" s="110"/>
      <c r="Z28" s="110"/>
      <c r="AA28" s="110"/>
      <c r="AB28" s="110"/>
      <c r="AC28" s="97"/>
      <c r="AD28" s="85" t="s">
        <v>57</v>
      </c>
      <c r="AF28" s="86" t="s">
        <v>17</v>
      </c>
      <c r="AG28" s="86" t="s">
        <v>19</v>
      </c>
      <c r="AH28" s="87" t="s">
        <v>58</v>
      </c>
      <c r="AI28" s="86" t="s">
        <v>5</v>
      </c>
      <c r="AJ28" s="65"/>
      <c r="AK28" s="65"/>
      <c r="AM28" s="79" t="s">
        <v>155</v>
      </c>
      <c r="AO28" s="150">
        <v>31</v>
      </c>
      <c r="AP28" s="121">
        <v>7.4999999999999997E-2</v>
      </c>
      <c r="AS28" s="98" t="s">
        <v>156</v>
      </c>
      <c r="AT28" s="98" t="s">
        <v>157</v>
      </c>
      <c r="AU28" s="98" t="s">
        <v>58</v>
      </c>
    </row>
    <row r="29" spans="1:47" x14ac:dyDescent="0.25">
      <c r="A29" s="9"/>
      <c r="B29" s="9" t="s">
        <v>14</v>
      </c>
      <c r="D29" s="30">
        <f t="shared" ref="D29:F31" si="4">D7+D18</f>
        <v>6697</v>
      </c>
      <c r="E29" s="31">
        <f t="shared" si="4"/>
        <v>94761</v>
      </c>
      <c r="F29" s="50">
        <f t="shared" si="4"/>
        <v>6432.8333333333339</v>
      </c>
      <c r="G29" s="154" t="s">
        <v>29</v>
      </c>
      <c r="H29" s="154"/>
      <c r="I29" s="154"/>
      <c r="J29" s="154"/>
      <c r="K29" s="154"/>
      <c r="L29" s="154"/>
      <c r="N29" s="97">
        <v>50</v>
      </c>
      <c r="O29" s="64" t="s">
        <v>158</v>
      </c>
      <c r="P29" s="66">
        <v>220</v>
      </c>
      <c r="Q29" s="66"/>
      <c r="T29" s="64" t="s">
        <v>159</v>
      </c>
      <c r="V29" s="122">
        <f>V28/V27</f>
        <v>1</v>
      </c>
      <c r="W29" s="122">
        <f>W28/W27</f>
        <v>1</v>
      </c>
      <c r="X29" s="123">
        <f>X28/X27</f>
        <v>1</v>
      </c>
      <c r="Y29" s="110"/>
      <c r="Z29" s="110"/>
      <c r="AA29" s="110"/>
      <c r="AB29" s="110"/>
      <c r="AC29" s="97"/>
      <c r="AE29" s="79" t="s">
        <v>65</v>
      </c>
      <c r="AF29" s="90">
        <v>213</v>
      </c>
      <c r="AG29" s="90">
        <v>405</v>
      </c>
      <c r="AH29" s="93">
        <f>SUM(AF29:AG29)</f>
        <v>618</v>
      </c>
      <c r="AI29" s="94">
        <v>2193</v>
      </c>
      <c r="AJ29" s="95"/>
      <c r="AK29" s="95"/>
      <c r="AM29" s="79" t="s">
        <v>160</v>
      </c>
      <c r="AO29" s="150">
        <v>22</v>
      </c>
      <c r="AP29" s="121">
        <v>7.2999999999999995E-2</v>
      </c>
      <c r="AS29" s="98" t="s">
        <v>5</v>
      </c>
      <c r="AT29" s="98" t="s">
        <v>5</v>
      </c>
      <c r="AU29" s="98" t="s">
        <v>5</v>
      </c>
    </row>
    <row r="30" spans="1:47" x14ac:dyDescent="0.25">
      <c r="A30" s="9"/>
      <c r="B30" s="9" t="s">
        <v>16</v>
      </c>
      <c r="D30" s="51">
        <f>D8+D19</f>
        <v>303</v>
      </c>
      <c r="E30" s="52">
        <f>E8+E19</f>
        <v>4427</v>
      </c>
      <c r="F30" s="19">
        <f t="shared" si="4"/>
        <v>299.95833333333331</v>
      </c>
      <c r="N30" s="97">
        <v>51</v>
      </c>
      <c r="O30" s="64" t="s">
        <v>161</v>
      </c>
      <c r="P30" s="66">
        <v>1145</v>
      </c>
      <c r="Q30" s="66">
        <v>305</v>
      </c>
      <c r="V30" s="97"/>
      <c r="W30" s="97"/>
      <c r="X30" s="110"/>
      <c r="Y30" s="110"/>
      <c r="Z30" s="110"/>
      <c r="AA30" s="110"/>
      <c r="AB30" s="110"/>
      <c r="AE30" s="79" t="s">
        <v>75</v>
      </c>
      <c r="AF30" s="90">
        <v>13</v>
      </c>
      <c r="AG30" s="90">
        <v>63</v>
      </c>
      <c r="AH30" s="93">
        <f>SUM(AF30:AG30)</f>
        <v>76</v>
      </c>
      <c r="AI30" s="94">
        <v>242.5</v>
      </c>
      <c r="AJ30" s="95"/>
      <c r="AK30" s="95"/>
      <c r="AM30" s="79" t="s">
        <v>162</v>
      </c>
      <c r="AO30" s="150"/>
      <c r="AP30" s="121">
        <v>0</v>
      </c>
      <c r="AR30" s="86" t="s">
        <v>163</v>
      </c>
    </row>
    <row r="31" spans="1:47" x14ac:dyDescent="0.25">
      <c r="B31" s="14" t="s">
        <v>18</v>
      </c>
      <c r="D31" s="17">
        <f t="shared" si="4"/>
        <v>7000</v>
      </c>
      <c r="E31" s="18">
        <f t="shared" si="4"/>
        <v>99188</v>
      </c>
      <c r="F31" s="53">
        <f t="shared" si="4"/>
        <v>6732.791666666667</v>
      </c>
      <c r="I31" s="155" t="s">
        <v>30</v>
      </c>
      <c r="J31" s="155"/>
      <c r="K31" s="155" t="s">
        <v>31</v>
      </c>
      <c r="L31" s="155"/>
      <c r="N31" s="97">
        <v>52</v>
      </c>
      <c r="O31" s="64" t="s">
        <v>164</v>
      </c>
      <c r="P31" s="66">
        <v>1084</v>
      </c>
      <c r="Q31" s="66">
        <v>105</v>
      </c>
      <c r="U31" s="77" t="s">
        <v>165</v>
      </c>
      <c r="V31" s="97"/>
      <c r="X31" s="110"/>
      <c r="Y31" s="97"/>
      <c r="Z31" s="97"/>
      <c r="AA31" s="97"/>
      <c r="AB31" s="97"/>
      <c r="AC31" s="97"/>
      <c r="AE31" s="81" t="s">
        <v>18</v>
      </c>
      <c r="AF31" s="67">
        <f>SUM(AF29:AF30)</f>
        <v>226</v>
      </c>
      <c r="AG31" s="100">
        <f>SUM(AG29:AG30)</f>
        <v>468</v>
      </c>
      <c r="AH31" s="101">
        <f>SUM(AF31:AG31)</f>
        <v>694</v>
      </c>
      <c r="AI31" s="100">
        <f>SUM(AI29:AI30)</f>
        <v>2435.5</v>
      </c>
      <c r="AJ31" s="73"/>
      <c r="AK31" s="73"/>
      <c r="AM31" s="79" t="s">
        <v>166</v>
      </c>
      <c r="AO31" s="150"/>
      <c r="AP31" s="121">
        <v>0</v>
      </c>
      <c r="AR31" s="124" t="s">
        <v>167</v>
      </c>
      <c r="AS31" s="148">
        <v>58130.5</v>
      </c>
      <c r="AT31" s="75">
        <v>4800</v>
      </c>
      <c r="AU31" s="70">
        <f>AS31+AT31</f>
        <v>62930.5</v>
      </c>
    </row>
    <row r="32" spans="1:47" x14ac:dyDescent="0.25">
      <c r="A32" s="9" t="s">
        <v>20</v>
      </c>
      <c r="B32" s="9"/>
      <c r="D32" s="15"/>
      <c r="E32" s="15"/>
      <c r="F32" s="20"/>
      <c r="G32" s="54"/>
      <c r="I32" s="35" t="s">
        <v>32</v>
      </c>
      <c r="J32" s="35" t="s">
        <v>33</v>
      </c>
      <c r="K32" s="35" t="s">
        <v>32</v>
      </c>
      <c r="L32" s="55" t="s">
        <v>33</v>
      </c>
      <c r="N32" s="97">
        <v>54</v>
      </c>
      <c r="O32" s="64" t="s">
        <v>168</v>
      </c>
      <c r="P32" s="66"/>
      <c r="Q32" s="66"/>
      <c r="S32" s="71"/>
      <c r="U32" s="151" t="s">
        <v>190</v>
      </c>
      <c r="W32" s="119"/>
      <c r="X32" s="126">
        <v>2245</v>
      </c>
      <c r="Z32" s="97"/>
      <c r="AA32" s="97"/>
      <c r="AB32" s="97"/>
      <c r="AC32" s="97"/>
      <c r="AD32" s="85"/>
      <c r="AE32" s="85"/>
      <c r="AF32" s="80"/>
      <c r="AM32" s="81" t="s">
        <v>18</v>
      </c>
      <c r="AN32" s="89"/>
      <c r="AO32" s="126">
        <f>SUM(AO27:AO31)</f>
        <v>417</v>
      </c>
      <c r="AP32" s="127">
        <f>SUM(AP27:AP31)</f>
        <v>0.99799999999999989</v>
      </c>
      <c r="AR32" s="124" t="s">
        <v>169</v>
      </c>
      <c r="AS32" s="75">
        <v>34211.5</v>
      </c>
      <c r="AT32" s="75">
        <v>4391.5</v>
      </c>
      <c r="AU32" s="74">
        <f>AS32+AT32</f>
        <v>38603</v>
      </c>
    </row>
    <row r="33" spans="1:47" x14ac:dyDescent="0.25">
      <c r="A33" s="9"/>
      <c r="B33" s="9" t="s">
        <v>14</v>
      </c>
      <c r="D33" s="30">
        <f t="shared" ref="D33:F35" si="5">D11+D22</f>
        <v>2409</v>
      </c>
      <c r="E33" s="31">
        <f t="shared" si="5"/>
        <v>13689.5</v>
      </c>
      <c r="F33" s="50">
        <f t="shared" si="5"/>
        <v>1000.5583333333333</v>
      </c>
      <c r="H33" s="56"/>
      <c r="N33" s="97" t="s">
        <v>170</v>
      </c>
      <c r="O33" s="64" t="s">
        <v>171</v>
      </c>
      <c r="P33" s="66"/>
      <c r="Q33" s="66"/>
      <c r="R33" s="104"/>
      <c r="U33" s="151" t="s">
        <v>191</v>
      </c>
      <c r="W33" s="119"/>
      <c r="X33" s="143">
        <v>92</v>
      </c>
      <c r="AD33" s="85" t="s">
        <v>68</v>
      </c>
      <c r="AE33" s="1"/>
      <c r="AF33" s="2"/>
      <c r="AG33" s="2"/>
      <c r="AH33" s="98" t="s">
        <v>4</v>
      </c>
      <c r="AI33" s="98" t="s">
        <v>91</v>
      </c>
      <c r="AJ33" s="152" t="s">
        <v>192</v>
      </c>
      <c r="AK33" s="78"/>
      <c r="AM33" s="124" t="s">
        <v>172</v>
      </c>
      <c r="AN33" s="79" t="s">
        <v>173</v>
      </c>
      <c r="AS33" s="67">
        <f>AS31+AS32</f>
        <v>92342</v>
      </c>
      <c r="AT33" s="68">
        <f>AT31+AT32</f>
        <v>9191.5</v>
      </c>
      <c r="AU33" s="128">
        <f>AS33+AT33</f>
        <v>101533.5</v>
      </c>
    </row>
    <row r="34" spans="1:47" x14ac:dyDescent="0.25">
      <c r="A34" s="21"/>
      <c r="B34" s="9" t="s">
        <v>16</v>
      </c>
      <c r="D34" s="51">
        <f t="shared" si="5"/>
        <v>78</v>
      </c>
      <c r="E34" s="52">
        <f t="shared" si="5"/>
        <v>429.5</v>
      </c>
      <c r="F34" s="32">
        <f t="shared" si="5"/>
        <v>31.408333333333335</v>
      </c>
      <c r="H34" s="14" t="s">
        <v>38</v>
      </c>
      <c r="I34" s="2">
        <v>505.88</v>
      </c>
      <c r="J34" s="2">
        <v>153</v>
      </c>
      <c r="K34" s="2"/>
      <c r="L34" s="2"/>
      <c r="O34" s="129" t="s">
        <v>174</v>
      </c>
      <c r="P34" s="130">
        <f>SUM(P3:P33)</f>
        <v>7419</v>
      </c>
      <c r="Q34" s="130">
        <f>SUM(Q3:Q33)</f>
        <v>1589</v>
      </c>
      <c r="R34" s="66"/>
      <c r="U34" s="151" t="s">
        <v>175</v>
      </c>
      <c r="W34" s="66"/>
      <c r="X34" s="131">
        <v>2337</v>
      </c>
      <c r="Y34" s="132">
        <f>X28</f>
        <v>2335</v>
      </c>
      <c r="Z34" s="133" t="s">
        <v>176</v>
      </c>
      <c r="AA34" s="133"/>
      <c r="AB34" s="133"/>
      <c r="AE34" s="79" t="s">
        <v>96</v>
      </c>
      <c r="AF34" s="80"/>
      <c r="AH34" s="80">
        <v>99</v>
      </c>
      <c r="AI34" s="80">
        <v>24</v>
      </c>
      <c r="AJ34" s="95">
        <v>289</v>
      </c>
      <c r="AK34" s="95"/>
    </row>
    <row r="35" spans="1:47" x14ac:dyDescent="0.25">
      <c r="B35" s="14" t="s">
        <v>18</v>
      </c>
      <c r="D35" s="17">
        <f t="shared" si="5"/>
        <v>2487</v>
      </c>
      <c r="E35" s="18">
        <f t="shared" si="5"/>
        <v>14119</v>
      </c>
      <c r="F35" s="53">
        <f t="shared" si="5"/>
        <v>1031.9666666666667</v>
      </c>
      <c r="H35" s="14" t="s">
        <v>39</v>
      </c>
      <c r="I35" s="2">
        <v>480.31</v>
      </c>
      <c r="J35" s="2">
        <v>195</v>
      </c>
      <c r="K35" s="2"/>
      <c r="L35" s="2"/>
      <c r="O35" s="125" t="s">
        <v>177</v>
      </c>
      <c r="P35" s="66">
        <v>247</v>
      </c>
      <c r="Q35" s="66">
        <v>230</v>
      </c>
      <c r="R35" s="134"/>
      <c r="T35" s="66"/>
      <c r="U35" s="151" t="s">
        <v>178</v>
      </c>
      <c r="W35" s="66"/>
      <c r="X35" s="131">
        <v>2619</v>
      </c>
      <c r="AE35" s="79" t="s">
        <v>100</v>
      </c>
      <c r="AF35" s="80"/>
      <c r="AG35" s="94"/>
      <c r="AH35" s="94" t="s">
        <v>110</v>
      </c>
      <c r="AI35" s="94" t="s">
        <v>110</v>
      </c>
      <c r="AJ35" s="95"/>
      <c r="AK35" s="95"/>
      <c r="AL35" s="135"/>
      <c r="AM35" s="136" t="s">
        <v>179</v>
      </c>
      <c r="AN35" s="89"/>
      <c r="AO35" s="137"/>
      <c r="AP35" s="138"/>
      <c r="AR35" s="86" t="s">
        <v>180</v>
      </c>
      <c r="AS35" s="75"/>
      <c r="AT35" s="75"/>
      <c r="AU35" s="73"/>
    </row>
    <row r="36" spans="1:47" x14ac:dyDescent="0.25">
      <c r="A36" s="1" t="s">
        <v>34</v>
      </c>
      <c r="D36" s="25">
        <f>D31+D35</f>
        <v>9487</v>
      </c>
      <c r="E36" s="33">
        <f>E31+E35</f>
        <v>113307</v>
      </c>
      <c r="F36" s="34">
        <f>F31+F35</f>
        <v>7764.7583333333332</v>
      </c>
      <c r="H36" s="60" t="s">
        <v>35</v>
      </c>
      <c r="I36" s="61"/>
      <c r="J36" s="61"/>
      <c r="K36" s="61"/>
      <c r="L36" s="2"/>
      <c r="P36" s="66"/>
      <c r="Q36" s="66"/>
      <c r="R36" s="104"/>
      <c r="AE36" s="79" t="s">
        <v>105</v>
      </c>
      <c r="AF36" s="80"/>
      <c r="AG36" s="94"/>
      <c r="AH36" s="94" t="s">
        <v>110</v>
      </c>
      <c r="AI36" s="94" t="s">
        <v>110</v>
      </c>
      <c r="AJ36" s="95"/>
      <c r="AK36" s="95"/>
      <c r="AL36" s="135"/>
      <c r="AM36" s="139" t="s">
        <v>181</v>
      </c>
      <c r="AN36" s="89"/>
      <c r="AO36" s="89"/>
      <c r="AP36" s="89"/>
      <c r="AR36" s="79" t="s">
        <v>182</v>
      </c>
      <c r="AS36" s="75">
        <v>6846</v>
      </c>
      <c r="AT36" s="75">
        <v>4927.5</v>
      </c>
      <c r="AU36" s="67">
        <f>AS36+AT36</f>
        <v>11773.5</v>
      </c>
    </row>
    <row r="37" spans="1:47" x14ac:dyDescent="0.25">
      <c r="A37" s="57"/>
      <c r="B37" s="58"/>
      <c r="C37" s="57"/>
      <c r="D37" s="57"/>
      <c r="E37" s="57"/>
      <c r="F37" s="57"/>
      <c r="G37" s="57"/>
      <c r="H37" s="14" t="s">
        <v>36</v>
      </c>
      <c r="I37" s="59">
        <f>I34+I35</f>
        <v>986.19</v>
      </c>
      <c r="J37" s="2"/>
      <c r="K37" s="59">
        <f>K34+K35</f>
        <v>0</v>
      </c>
      <c r="L37" s="2"/>
      <c r="O37" s="129" t="s">
        <v>183</v>
      </c>
      <c r="P37" s="130">
        <f>P34+P35</f>
        <v>7666</v>
      </c>
      <c r="Q37" s="130">
        <f>Q34+Q35</f>
        <v>1819</v>
      </c>
      <c r="R37" s="104"/>
      <c r="T37" s="140"/>
      <c r="U37" s="141"/>
      <c r="V37" s="140" t="s">
        <v>184</v>
      </c>
      <c r="X37" s="97"/>
      <c r="Y37" s="97"/>
      <c r="Z37" s="97"/>
      <c r="AA37" s="97"/>
      <c r="AB37" s="97"/>
      <c r="AC37" s="97"/>
      <c r="AD37" s="90"/>
      <c r="AE37" s="79" t="s">
        <v>109</v>
      </c>
      <c r="AF37" s="80"/>
      <c r="AG37" s="94"/>
      <c r="AH37" s="94" t="s">
        <v>110</v>
      </c>
      <c r="AI37" s="94" t="s">
        <v>110</v>
      </c>
      <c r="AJ37" s="95"/>
      <c r="AK37" s="95"/>
      <c r="AL37" s="135"/>
      <c r="AM37" s="139" t="s">
        <v>185</v>
      </c>
      <c r="AN37" s="89"/>
      <c r="AO37" s="138"/>
      <c r="AP37" s="138"/>
      <c r="AR37" s="142" t="s">
        <v>18</v>
      </c>
      <c r="AS37" s="72">
        <f>AS33+AS36</f>
        <v>99188</v>
      </c>
      <c r="AT37" s="72">
        <f>AT33+AT36</f>
        <v>14119</v>
      </c>
      <c r="AU37" s="72">
        <f>AU33+AU36</f>
        <v>113307</v>
      </c>
    </row>
    <row r="38" spans="1:47" x14ac:dyDescent="0.25">
      <c r="A38" s="58"/>
      <c r="B38" s="57"/>
      <c r="C38" s="57"/>
      <c r="D38" s="57"/>
      <c r="E38" s="57"/>
      <c r="F38" s="57"/>
      <c r="G38" s="57"/>
      <c r="H38" s="14" t="s">
        <v>37</v>
      </c>
      <c r="I38" s="2"/>
      <c r="J38" s="2"/>
      <c r="K38" s="2"/>
      <c r="L38" s="2"/>
      <c r="O38" s="125" t="s">
        <v>186</v>
      </c>
      <c r="P38" s="143">
        <f>L12</f>
        <v>0</v>
      </c>
      <c r="Q38" s="143">
        <f>L23</f>
        <v>0</v>
      </c>
      <c r="R38" s="104"/>
      <c r="T38" s="140"/>
      <c r="U38" s="144"/>
      <c r="V38" s="144"/>
      <c r="W38" s="144"/>
      <c r="X38" s="144"/>
      <c r="Y38" s="144"/>
      <c r="Z38" s="144"/>
      <c r="AA38" s="144"/>
      <c r="AB38" s="144"/>
      <c r="AC38" s="144"/>
      <c r="AL38" s="145"/>
      <c r="AM38" s="139" t="s">
        <v>187</v>
      </c>
      <c r="AN38" s="89"/>
      <c r="AO38" s="138"/>
      <c r="AP38" s="138"/>
      <c r="AQ38" s="135"/>
      <c r="AS38" s="135"/>
      <c r="AT38" s="135"/>
      <c r="AU38" s="135"/>
    </row>
    <row r="39" spans="1:47" x14ac:dyDescent="0.25">
      <c r="A39" s="58"/>
      <c r="B39" s="57"/>
      <c r="C39" s="57"/>
      <c r="D39" s="57"/>
      <c r="E39" s="57"/>
      <c r="F39" s="57"/>
      <c r="G39" s="57"/>
      <c r="H39" s="58"/>
      <c r="I39" s="57"/>
      <c r="J39" s="57"/>
      <c r="K39" s="57"/>
      <c r="L39" s="57"/>
      <c r="N39" s="144"/>
      <c r="O39" s="144"/>
      <c r="P39" s="161" t="s">
        <v>188</v>
      </c>
      <c r="Q39" s="161"/>
      <c r="R39" s="66"/>
      <c r="AL39" s="145"/>
      <c r="AM39" s="139" t="s">
        <v>189</v>
      </c>
      <c r="AN39" s="89"/>
      <c r="AO39" s="138"/>
      <c r="AP39" s="138"/>
      <c r="AQ39" s="135"/>
      <c r="AR39" s="135"/>
      <c r="AS39"/>
      <c r="AT39"/>
      <c r="AU39" s="135"/>
    </row>
    <row r="40" spans="1:47" x14ac:dyDescent="0.25">
      <c r="R40" s="104"/>
      <c r="X40" s="146"/>
      <c r="Z40" s="146"/>
      <c r="AA40" s="146"/>
      <c r="AB40" s="146"/>
      <c r="AE40" s="135"/>
      <c r="AF40" s="135"/>
      <c r="AG40" s="135"/>
      <c r="AH40" s="135"/>
      <c r="AI40" s="135"/>
      <c r="AJ40" s="144"/>
      <c r="AK40" s="144"/>
      <c r="AL40" s="135"/>
      <c r="AM40" s="135"/>
      <c r="AN40" s="135"/>
      <c r="AO40" s="135"/>
      <c r="AP40" s="135"/>
      <c r="AS40" s="80"/>
      <c r="AT40" s="80"/>
    </row>
    <row r="41" spans="1:47" x14ac:dyDescent="0.25">
      <c r="N41" s="144"/>
      <c r="O41" s="144"/>
      <c r="P41" s="66"/>
      <c r="Q41" s="66"/>
      <c r="R41" s="104"/>
      <c r="S41" s="144"/>
      <c r="X41" s="146"/>
      <c r="Z41" s="146"/>
      <c r="AA41" s="146"/>
      <c r="AB41" s="146"/>
      <c r="AS41" s="80"/>
      <c r="AT41" s="80"/>
    </row>
    <row r="42" spans="1:47" x14ac:dyDescent="0.25">
      <c r="O42" s="144"/>
      <c r="P42" s="66"/>
      <c r="Q42" s="66"/>
      <c r="R42" s="66"/>
      <c r="X42" s="146"/>
      <c r="Z42" s="146"/>
      <c r="AA42" s="146"/>
      <c r="AB42" s="146"/>
      <c r="AT42" s="80"/>
    </row>
    <row r="43" spans="1:47" x14ac:dyDescent="0.25">
      <c r="O43" s="144"/>
      <c r="P43" s="66"/>
      <c r="Q43" s="66"/>
      <c r="R43" s="110"/>
      <c r="X43" s="146"/>
      <c r="Z43" s="146"/>
      <c r="AA43" s="146"/>
      <c r="AB43" s="146"/>
      <c r="AQ43" s="135"/>
      <c r="AR43" s="135"/>
      <c r="AS43" s="147"/>
      <c r="AT43" s="147"/>
      <c r="AU43" s="135"/>
    </row>
    <row r="44" spans="1:47" x14ac:dyDescent="0.25">
      <c r="O44" s="144"/>
      <c r="P44" s="66"/>
      <c r="Q44" s="66"/>
      <c r="X44" s="146"/>
      <c r="Z44" s="146"/>
      <c r="AA44" s="146"/>
      <c r="AB44" s="146"/>
      <c r="AS44" s="80"/>
      <c r="AT44" s="80"/>
    </row>
    <row r="45" spans="1:47" x14ac:dyDescent="0.25">
      <c r="O45" s="144"/>
      <c r="P45" s="66"/>
      <c r="Q45" s="66"/>
      <c r="R45" s="110"/>
      <c r="X45" s="146"/>
      <c r="Z45" s="146"/>
      <c r="AA45" s="146"/>
      <c r="AB45" s="146"/>
    </row>
    <row r="46" spans="1:47" x14ac:dyDescent="0.25">
      <c r="O46" s="144"/>
      <c r="P46" s="66"/>
      <c r="Q46" s="66"/>
      <c r="R46" s="144"/>
      <c r="X46" s="146"/>
      <c r="Z46" s="146"/>
      <c r="AA46" s="146"/>
      <c r="AB46" s="146"/>
      <c r="AS46" s="80"/>
      <c r="AT46" s="80"/>
    </row>
    <row r="47" spans="1:47" x14ac:dyDescent="0.25">
      <c r="O47" s="144"/>
      <c r="P47" s="66"/>
      <c r="Q47" s="66"/>
      <c r="R47" s="144"/>
      <c r="X47" s="146"/>
      <c r="Z47" s="146"/>
      <c r="AA47" s="146"/>
      <c r="AB47" s="146"/>
    </row>
    <row r="48" spans="1:47" x14ac:dyDescent="0.25">
      <c r="O48" s="144"/>
      <c r="P48" s="66"/>
      <c r="Q48" s="66"/>
      <c r="S48" s="144"/>
      <c r="X48" s="146"/>
      <c r="Z48" s="107"/>
      <c r="AA48" s="107"/>
      <c r="AB48" s="107"/>
      <c r="AC48" s="107"/>
      <c r="AD48"/>
    </row>
    <row r="49" spans="15:30" x14ac:dyDescent="0.25">
      <c r="O49" s="144"/>
      <c r="P49" s="66"/>
      <c r="Q49" s="66"/>
      <c r="X49" s="146"/>
      <c r="Z49" s="107"/>
      <c r="AA49" s="107"/>
      <c r="AB49" s="107"/>
      <c r="AC49" s="107"/>
      <c r="AD49"/>
    </row>
    <row r="50" spans="15:30" x14ac:dyDescent="0.25">
      <c r="O50" s="144"/>
      <c r="P50" s="66"/>
      <c r="Q50" s="66"/>
      <c r="T50" s="107"/>
      <c r="U50" s="107"/>
      <c r="V50" s="107"/>
      <c r="W50" s="107"/>
      <c r="X50" s="107"/>
      <c r="Y50" s="107"/>
      <c r="Z50" s="107"/>
      <c r="AA50" s="107"/>
      <c r="AB50" s="107"/>
      <c r="AC50" s="107"/>
      <c r="AD50"/>
    </row>
    <row r="51" spans="15:30" x14ac:dyDescent="0.25">
      <c r="O51" s="144"/>
      <c r="P51" s="66"/>
      <c r="Q51" s="66"/>
    </row>
    <row r="52" spans="15:30" x14ac:dyDescent="0.25">
      <c r="O52" s="144"/>
      <c r="P52" s="66"/>
      <c r="Q52" s="66"/>
    </row>
    <row r="53" spans="15:30" x14ac:dyDescent="0.25">
      <c r="O53" s="144"/>
      <c r="P53" s="66"/>
      <c r="Q53" s="66"/>
    </row>
    <row r="54" spans="15:30" x14ac:dyDescent="0.25">
      <c r="O54" s="144"/>
      <c r="P54" s="66"/>
      <c r="Q54" s="66"/>
    </row>
    <row r="55" spans="15:30" x14ac:dyDescent="0.25">
      <c r="O55" s="144"/>
      <c r="P55" s="66"/>
      <c r="Q55" s="66"/>
      <c r="R55" s="144"/>
    </row>
    <row r="56" spans="15:30" x14ac:dyDescent="0.25">
      <c r="O56" s="144"/>
      <c r="P56" s="66"/>
      <c r="Q56" s="66"/>
    </row>
    <row r="57" spans="15:30" x14ac:dyDescent="0.25">
      <c r="O57" s="144"/>
      <c r="P57" s="66"/>
      <c r="Q57" s="66"/>
    </row>
    <row r="58" spans="15:30" x14ac:dyDescent="0.25">
      <c r="O58" s="144"/>
      <c r="P58" s="66"/>
      <c r="Q58" s="66"/>
    </row>
    <row r="59" spans="15:30" x14ac:dyDescent="0.25">
      <c r="O59" s="144"/>
      <c r="P59" s="66"/>
      <c r="Q59" s="66"/>
    </row>
    <row r="60" spans="15:30" x14ac:dyDescent="0.25">
      <c r="O60" s="144"/>
      <c r="P60" s="66"/>
      <c r="Q60" s="66"/>
    </row>
    <row r="61" spans="15:30" x14ac:dyDescent="0.25">
      <c r="O61" s="144"/>
      <c r="P61" s="66"/>
      <c r="Q61" s="66"/>
    </row>
  </sheetData>
  <mergeCells count="18">
    <mergeCell ref="P39:Q39"/>
    <mergeCell ref="S3:AC3"/>
    <mergeCell ref="S4:AC4"/>
    <mergeCell ref="AL23:AP23"/>
    <mergeCell ref="S25:AC25"/>
    <mergeCell ref="AD25:AI25"/>
    <mergeCell ref="N1:R1"/>
    <mergeCell ref="S1:AC1"/>
    <mergeCell ref="AD1:AI1"/>
    <mergeCell ref="AL1:AP1"/>
    <mergeCell ref="S2:AC2"/>
    <mergeCell ref="A2:K2"/>
    <mergeCell ref="G29:L29"/>
    <mergeCell ref="I31:J31"/>
    <mergeCell ref="K31:L31"/>
    <mergeCell ref="A3:F3"/>
    <mergeCell ref="G3:L3"/>
    <mergeCell ref="A4:F4"/>
  </mergeCells>
  <pageMargins left="0.7" right="0.7" top="0.75" bottom="0.7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5"/>
  <sheetViews>
    <sheetView topLeftCell="T1" workbookViewId="0">
      <selection activeCell="AA31" sqref="AA31"/>
    </sheetView>
  </sheetViews>
  <sheetFormatPr defaultRowHeight="15" x14ac:dyDescent="0.25"/>
  <sheetData>
    <row r="1" spans="1:24" x14ac:dyDescent="0.25">
      <c r="A1">
        <v>1583</v>
      </c>
    </row>
    <row r="2" spans="1:24" x14ac:dyDescent="0.25">
      <c r="A2">
        <v>560</v>
      </c>
      <c r="D2">
        <v>148</v>
      </c>
      <c r="G2">
        <v>444</v>
      </c>
      <c r="X2">
        <v>110</v>
      </c>
    </row>
    <row r="3" spans="1:24" x14ac:dyDescent="0.25">
      <c r="D3">
        <v>44</v>
      </c>
      <c r="G3">
        <v>138</v>
      </c>
      <c r="J3">
        <v>55</v>
      </c>
      <c r="O3">
        <v>110</v>
      </c>
      <c r="X3">
        <v>4</v>
      </c>
    </row>
    <row r="4" spans="1:24" x14ac:dyDescent="0.25">
      <c r="J4">
        <v>1</v>
      </c>
      <c r="O4">
        <v>4</v>
      </c>
      <c r="X4">
        <v>23</v>
      </c>
    </row>
    <row r="5" spans="1:24" x14ac:dyDescent="0.25">
      <c r="A5">
        <v>110</v>
      </c>
      <c r="J5">
        <v>11</v>
      </c>
      <c r="O5">
        <v>23</v>
      </c>
      <c r="X5">
        <v>36</v>
      </c>
    </row>
    <row r="6" spans="1:24" x14ac:dyDescent="0.25">
      <c r="A6">
        <v>4</v>
      </c>
      <c r="D6">
        <v>18</v>
      </c>
      <c r="G6">
        <v>37</v>
      </c>
      <c r="J6">
        <v>23</v>
      </c>
      <c r="O6">
        <v>36</v>
      </c>
      <c r="X6">
        <v>836</v>
      </c>
    </row>
    <row r="7" spans="1:24" x14ac:dyDescent="0.25">
      <c r="A7">
        <v>23</v>
      </c>
      <c r="D7">
        <v>1</v>
      </c>
      <c r="G7">
        <v>2</v>
      </c>
      <c r="J7">
        <v>320</v>
      </c>
      <c r="O7">
        <v>836</v>
      </c>
      <c r="X7">
        <v>87</v>
      </c>
    </row>
    <row r="8" spans="1:24" x14ac:dyDescent="0.25">
      <c r="A8">
        <v>36</v>
      </c>
      <c r="D8">
        <v>1</v>
      </c>
      <c r="G8">
        <v>11</v>
      </c>
      <c r="J8">
        <v>49</v>
      </c>
      <c r="O8">
        <v>87</v>
      </c>
      <c r="X8">
        <v>35</v>
      </c>
    </row>
    <row r="9" spans="1:24" x14ac:dyDescent="0.25">
      <c r="A9">
        <v>836</v>
      </c>
      <c r="D9">
        <v>3</v>
      </c>
      <c r="G9">
        <v>10</v>
      </c>
      <c r="J9">
        <v>0</v>
      </c>
      <c r="O9">
        <v>35</v>
      </c>
    </row>
    <row r="10" spans="1:24" x14ac:dyDescent="0.25">
      <c r="A10">
        <v>87</v>
      </c>
      <c r="D10">
        <v>160</v>
      </c>
      <c r="G10">
        <v>356</v>
      </c>
      <c r="J10">
        <f>SUM(J3:J9)</f>
        <v>459</v>
      </c>
      <c r="O10">
        <v>3274</v>
      </c>
    </row>
    <row r="11" spans="1:24" x14ac:dyDescent="0.25">
      <c r="A11">
        <v>35</v>
      </c>
      <c r="D11">
        <v>7</v>
      </c>
      <c r="G11">
        <v>31</v>
      </c>
      <c r="O11">
        <f>SUM(O3:O10)</f>
        <v>4405</v>
      </c>
    </row>
    <row r="12" spans="1:24" x14ac:dyDescent="0.25">
      <c r="A12">
        <f>SUM(A1:A11)</f>
        <v>3274</v>
      </c>
      <c r="D12">
        <v>11</v>
      </c>
      <c r="G12">
        <v>24</v>
      </c>
    </row>
    <row r="13" spans="1:24" x14ac:dyDescent="0.25">
      <c r="D13">
        <f>SUM(D2:D12)</f>
        <v>393</v>
      </c>
      <c r="G13">
        <f>SUM(G2:G12)</f>
        <v>1053</v>
      </c>
    </row>
    <row r="17" spans="7:7" x14ac:dyDescent="0.25">
      <c r="G17">
        <v>110</v>
      </c>
    </row>
    <row r="18" spans="7:7" x14ac:dyDescent="0.25">
      <c r="G18">
        <v>4</v>
      </c>
    </row>
    <row r="19" spans="7:7" x14ac:dyDescent="0.25">
      <c r="G19">
        <v>23</v>
      </c>
    </row>
    <row r="20" spans="7:7" x14ac:dyDescent="0.25">
      <c r="G20">
        <v>36</v>
      </c>
    </row>
    <row r="21" spans="7:7" x14ac:dyDescent="0.25">
      <c r="G21">
        <v>836</v>
      </c>
    </row>
    <row r="22" spans="7:7" x14ac:dyDescent="0.25">
      <c r="G22">
        <v>87</v>
      </c>
    </row>
    <row r="23" spans="7:7" x14ac:dyDescent="0.25">
      <c r="G23">
        <v>35</v>
      </c>
    </row>
    <row r="24" spans="7:7" x14ac:dyDescent="0.25">
      <c r="G24">
        <v>3274</v>
      </c>
    </row>
    <row r="25" spans="7:7" x14ac:dyDescent="0.25">
      <c r="G25">
        <f>SUM(G17:G24)</f>
        <v>4405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Spring 2019</vt:lpstr>
      <vt:lpstr>Sheet1</vt:lpstr>
    </vt:vector>
  </TitlesOfParts>
  <Company>Southern CT State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Ben-Avie, Michael</dc:creator>
  <cp:lastModifiedBy>Lee, Chul</cp:lastModifiedBy>
  <dcterms:created xsi:type="dcterms:W3CDTF">2017-09-18T16:35:22Z</dcterms:created>
  <dcterms:modified xsi:type="dcterms:W3CDTF">2019-04-23T12:57:43Z</dcterms:modified>
</cp:coreProperties>
</file>